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9440" windowHeight="906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Rekapitulace!$G$18</definedName>
    <definedName name="Dodavka0">Položky!#REF!</definedName>
    <definedName name="HSV">Rekapitulace!$E$18</definedName>
    <definedName name="HSV0">Položky!#REF!</definedName>
    <definedName name="HZS">Rekapitulace!$I$18</definedName>
    <definedName name="HZS0">Položky!#REF!</definedName>
    <definedName name="JKSO">'Krycí list'!$G$2</definedName>
    <definedName name="MJ">'Krycí list'!$G$5</definedName>
    <definedName name="Mont">Rekapitulace!$H$18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Položky!$A$1:$G$178</definedName>
    <definedName name="_xlnm.Print_Area" localSheetId="1">Rekapitulace!$A$1:$I$32</definedName>
    <definedName name="PocetMJ">'Krycí list'!$G$6</definedName>
    <definedName name="Poznamka">'Krycí list'!$B$37</definedName>
    <definedName name="Projektant">'Krycí list'!$C$8</definedName>
    <definedName name="PSV">Rekapitulace!$F$18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77" i="3"/>
  <c r="BD177"/>
  <c r="BC177"/>
  <c r="BB177"/>
  <c r="G177"/>
  <c r="BA177" s="1"/>
  <c r="BE176"/>
  <c r="BD176"/>
  <c r="BC176"/>
  <c r="BB176"/>
  <c r="G176"/>
  <c r="BA176" s="1"/>
  <c r="BE175"/>
  <c r="BD175"/>
  <c r="BC175"/>
  <c r="BB175"/>
  <c r="BB178" s="1"/>
  <c r="F17" i="2" s="1"/>
  <c r="G175" i="3"/>
  <c r="BA175" s="1"/>
  <c r="BE174"/>
  <c r="BD174"/>
  <c r="BC174"/>
  <c r="BB174"/>
  <c r="G174"/>
  <c r="BA174" s="1"/>
  <c r="BA178" s="1"/>
  <c r="E17" i="2" s="1"/>
  <c r="BE173" i="3"/>
  <c r="BD173"/>
  <c r="BC173"/>
  <c r="BB173"/>
  <c r="G173"/>
  <c r="BA173" s="1"/>
  <c r="BE172"/>
  <c r="BD172"/>
  <c r="BC172"/>
  <c r="BB172"/>
  <c r="BA172"/>
  <c r="G172"/>
  <c r="BE171"/>
  <c r="BD171"/>
  <c r="BC171"/>
  <c r="BB171"/>
  <c r="G171"/>
  <c r="BA171" s="1"/>
  <c r="BE170"/>
  <c r="BE178" s="1"/>
  <c r="I17" i="2" s="1"/>
  <c r="BD170" i="3"/>
  <c r="BC170"/>
  <c r="BB170"/>
  <c r="BA170"/>
  <c r="G170"/>
  <c r="B17" i="2"/>
  <c r="A17"/>
  <c r="C178" i="3"/>
  <c r="BE167"/>
  <c r="BD167"/>
  <c r="BC167"/>
  <c r="BA167"/>
  <c r="G167"/>
  <c r="BB167" s="1"/>
  <c r="BE166"/>
  <c r="BD166"/>
  <c r="BC166"/>
  <c r="BC168" s="1"/>
  <c r="G16" i="2" s="1"/>
  <c r="BB166" i="3"/>
  <c r="BA166"/>
  <c r="G166"/>
  <c r="BE165"/>
  <c r="BE168" s="1"/>
  <c r="I16" i="2" s="1"/>
  <c r="BD165" i="3"/>
  <c r="BD168" s="1"/>
  <c r="H16" i="2" s="1"/>
  <c r="BC165" i="3"/>
  <c r="BA165"/>
  <c r="G165"/>
  <c r="B16" i="2"/>
  <c r="A16"/>
  <c r="BA168" i="3"/>
  <c r="E16" i="2" s="1"/>
  <c r="C168" i="3"/>
  <c r="BE162"/>
  <c r="BD162"/>
  <c r="BC162"/>
  <c r="BA162"/>
  <c r="G162"/>
  <c r="BB162" s="1"/>
  <c r="BE155"/>
  <c r="BD155"/>
  <c r="BC155"/>
  <c r="BB155"/>
  <c r="BA155"/>
  <c r="G155"/>
  <c r="BE148"/>
  <c r="BE163" s="1"/>
  <c r="BD148"/>
  <c r="BC148"/>
  <c r="BA148"/>
  <c r="BA163" s="1"/>
  <c r="E15" i="2" s="1"/>
  <c r="G148" i="3"/>
  <c r="BB148" s="1"/>
  <c r="BE146"/>
  <c r="BD146"/>
  <c r="BC146"/>
  <c r="BC163" s="1"/>
  <c r="G15" i="2" s="1"/>
  <c r="BB146" i="3"/>
  <c r="BB163" s="1"/>
  <c r="F15" i="2" s="1"/>
  <c r="BA146" i="3"/>
  <c r="G146"/>
  <c r="I15" i="2"/>
  <c r="B15"/>
  <c r="A15"/>
  <c r="BD163" i="3"/>
  <c r="H15" i="2" s="1"/>
  <c r="C163" i="3"/>
  <c r="BE143"/>
  <c r="BD143"/>
  <c r="BC143"/>
  <c r="BB143"/>
  <c r="BA143"/>
  <c r="G143"/>
  <c r="BE135"/>
  <c r="BD135"/>
  <c r="BC135"/>
  <c r="BA135"/>
  <c r="G135"/>
  <c r="BB135" s="1"/>
  <c r="BE126"/>
  <c r="BD126"/>
  <c r="BC126"/>
  <c r="BB126"/>
  <c r="BA126"/>
  <c r="G126"/>
  <c r="BE117"/>
  <c r="BD117"/>
  <c r="BC117"/>
  <c r="BA117"/>
  <c r="G117"/>
  <c r="BB117" s="1"/>
  <c r="BE108"/>
  <c r="BD108"/>
  <c r="BC108"/>
  <c r="BC144" s="1"/>
  <c r="G14" i="2" s="1"/>
  <c r="BB108" i="3"/>
  <c r="BA108"/>
  <c r="G108"/>
  <c r="BE99"/>
  <c r="BE144" s="1"/>
  <c r="I14" i="2" s="1"/>
  <c r="BD99" i="3"/>
  <c r="BC99"/>
  <c r="BA99"/>
  <c r="G99"/>
  <c r="B14" i="2"/>
  <c r="A14"/>
  <c r="BA144" i="3"/>
  <c r="E14" i="2" s="1"/>
  <c r="C144" i="3"/>
  <c r="BE96"/>
  <c r="BD96"/>
  <c r="BC96"/>
  <c r="BA96"/>
  <c r="G96"/>
  <c r="BB96" s="1"/>
  <c r="BE91"/>
  <c r="BD91"/>
  <c r="BC91"/>
  <c r="BB91"/>
  <c r="BA91"/>
  <c r="G91"/>
  <c r="BE86"/>
  <c r="BD86"/>
  <c r="BC86"/>
  <c r="BA86"/>
  <c r="BA97" s="1"/>
  <c r="E13" i="2" s="1"/>
  <c r="G86" i="3"/>
  <c r="BB86" s="1"/>
  <c r="BE81"/>
  <c r="BD81"/>
  <c r="BC81"/>
  <c r="BC97" s="1"/>
  <c r="G13" i="2" s="1"/>
  <c r="BB81" i="3"/>
  <c r="BA81"/>
  <c r="G81"/>
  <c r="BE76"/>
  <c r="BD76"/>
  <c r="BC76"/>
  <c r="BA76"/>
  <c r="G76"/>
  <c r="BB76" s="1"/>
  <c r="BE73"/>
  <c r="BD73"/>
  <c r="BC73"/>
  <c r="BB73"/>
  <c r="BA73"/>
  <c r="G73"/>
  <c r="BE70"/>
  <c r="BD70"/>
  <c r="BD97" s="1"/>
  <c r="H13" i="2" s="1"/>
  <c r="BC70" i="3"/>
  <c r="BA70"/>
  <c r="G70"/>
  <c r="B13" i="2"/>
  <c r="A13"/>
  <c r="BE97" i="3"/>
  <c r="I13" i="2" s="1"/>
  <c r="C97" i="3"/>
  <c r="BE67"/>
  <c r="BD67"/>
  <c r="BD68" s="1"/>
  <c r="H12" i="2" s="1"/>
  <c r="BC67" i="3"/>
  <c r="BB67"/>
  <c r="BB68" s="1"/>
  <c r="F12" i="2" s="1"/>
  <c r="BA67" i="3"/>
  <c r="BA68" s="1"/>
  <c r="E12" i="2" s="1"/>
  <c r="G67" i="3"/>
  <c r="G68" s="1"/>
  <c r="G12" i="2"/>
  <c r="B12"/>
  <c r="A12"/>
  <c r="BE68" i="3"/>
  <c r="I12" i="2" s="1"/>
  <c r="BC68" i="3"/>
  <c r="C68"/>
  <c r="BE58"/>
  <c r="BD58"/>
  <c r="BC58"/>
  <c r="BB58"/>
  <c r="BA58"/>
  <c r="G58"/>
  <c r="BE53"/>
  <c r="BD53"/>
  <c r="BC53"/>
  <c r="BB53"/>
  <c r="G53"/>
  <c r="BA53" s="1"/>
  <c r="BE51"/>
  <c r="BD51"/>
  <c r="BC51"/>
  <c r="BB51"/>
  <c r="BA51"/>
  <c r="G51"/>
  <c r="BE50"/>
  <c r="BD50"/>
  <c r="BC50"/>
  <c r="BB50"/>
  <c r="G50"/>
  <c r="BA50" s="1"/>
  <c r="BE48"/>
  <c r="BD48"/>
  <c r="BC48"/>
  <c r="BB48"/>
  <c r="G48"/>
  <c r="BA48" s="1"/>
  <c r="BE46"/>
  <c r="BD46"/>
  <c r="BC46"/>
  <c r="BB46"/>
  <c r="G46"/>
  <c r="BA46" s="1"/>
  <c r="BE44"/>
  <c r="BD44"/>
  <c r="BC44"/>
  <c r="BB44"/>
  <c r="BA44"/>
  <c r="G44"/>
  <c r="BE41"/>
  <c r="BD41"/>
  <c r="BC41"/>
  <c r="BB41"/>
  <c r="G41"/>
  <c r="BA41" s="1"/>
  <c r="BA65" s="1"/>
  <c r="E11" i="2" s="1"/>
  <c r="BE40" i="3"/>
  <c r="BE65" s="1"/>
  <c r="I11" i="2" s="1"/>
  <c r="BD40" i="3"/>
  <c r="BC40"/>
  <c r="BB40"/>
  <c r="BA40"/>
  <c r="G40"/>
  <c r="BE38"/>
  <c r="BD38"/>
  <c r="BD65" s="1"/>
  <c r="H11" i="2" s="1"/>
  <c r="BC38" i="3"/>
  <c r="BB38"/>
  <c r="G38"/>
  <c r="BA38" s="1"/>
  <c r="B11" i="2"/>
  <c r="A11"/>
  <c r="BC65" i="3"/>
  <c r="G11" i="2" s="1"/>
  <c r="C65" i="3"/>
  <c r="BE35"/>
  <c r="BD35"/>
  <c r="BC35"/>
  <c r="BB35"/>
  <c r="BB36" s="1"/>
  <c r="G35"/>
  <c r="BA35" s="1"/>
  <c r="BA36" s="1"/>
  <c r="E10" i="2" s="1"/>
  <c r="F10"/>
  <c r="B10"/>
  <c r="A10"/>
  <c r="BE36" i="3"/>
  <c r="I10" i="2" s="1"/>
  <c r="BD36" i="3"/>
  <c r="H10" i="2" s="1"/>
  <c r="BC36" i="3"/>
  <c r="G10" i="2" s="1"/>
  <c r="C36" i="3"/>
  <c r="BE31"/>
  <c r="BD31"/>
  <c r="BC31"/>
  <c r="BC33" s="1"/>
  <c r="G9" i="2" s="1"/>
  <c r="BB31" i="3"/>
  <c r="G31"/>
  <c r="BA31" s="1"/>
  <c r="BE30"/>
  <c r="BD30"/>
  <c r="BC30"/>
  <c r="BB30"/>
  <c r="G30"/>
  <c r="BA30" s="1"/>
  <c r="BE29"/>
  <c r="BD29"/>
  <c r="BC29"/>
  <c r="BB29"/>
  <c r="G29"/>
  <c r="BA29" s="1"/>
  <c r="BE27"/>
  <c r="BD27"/>
  <c r="BC27"/>
  <c r="BB27"/>
  <c r="BB33" s="1"/>
  <c r="F9" i="2" s="1"/>
  <c r="BA27" i="3"/>
  <c r="G27"/>
  <c r="B9" i="2"/>
  <c r="A9"/>
  <c r="BE33" i="3"/>
  <c r="I9" i="2" s="1"/>
  <c r="C33" i="3"/>
  <c r="BE17"/>
  <c r="BD17"/>
  <c r="BD25" s="1"/>
  <c r="BC17"/>
  <c r="BB17"/>
  <c r="BB25" s="1"/>
  <c r="F8" i="2" s="1"/>
  <c r="BA17" i="3"/>
  <c r="G17"/>
  <c r="G25" s="1"/>
  <c r="H8" i="2"/>
  <c r="G8"/>
  <c r="B8"/>
  <c r="A8"/>
  <c r="BE25" i="3"/>
  <c r="I8" i="2" s="1"/>
  <c r="BC25" i="3"/>
  <c r="BA25"/>
  <c r="E8" i="2" s="1"/>
  <c r="C25" i="3"/>
  <c r="BE8"/>
  <c r="BD8"/>
  <c r="BD15" s="1"/>
  <c r="BC8"/>
  <c r="BB8"/>
  <c r="BB15" s="1"/>
  <c r="F7" i="2" s="1"/>
  <c r="G8" i="3"/>
  <c r="G15" s="1"/>
  <c r="H7" i="2"/>
  <c r="G7"/>
  <c r="B7"/>
  <c r="A7"/>
  <c r="BE15" i="3"/>
  <c r="I7" i="2" s="1"/>
  <c r="BC15" i="3"/>
  <c r="C15"/>
  <c r="E4"/>
  <c r="C4"/>
  <c r="F3"/>
  <c r="C3"/>
  <c r="C2" i="2"/>
  <c r="C1"/>
  <c r="C33" i="1"/>
  <c r="F33" s="1"/>
  <c r="C31"/>
  <c r="C9"/>
  <c r="G7"/>
  <c r="D2"/>
  <c r="C2"/>
  <c r="BA33" i="3" l="1"/>
  <c r="E9" i="2" s="1"/>
  <c r="I18"/>
  <c r="C21" i="1" s="1"/>
  <c r="G36" i="3"/>
  <c r="G97"/>
  <c r="BB70"/>
  <c r="BB97" s="1"/>
  <c r="F13" i="2" s="1"/>
  <c r="G163" i="3"/>
  <c r="G33"/>
  <c r="BD33"/>
  <c r="H9" i="2" s="1"/>
  <c r="H18" s="1"/>
  <c r="C17" i="1" s="1"/>
  <c r="G65" i="3"/>
  <c r="BB65"/>
  <c r="F11" i="2" s="1"/>
  <c r="BD144" i="3"/>
  <c r="H14" i="2" s="1"/>
  <c r="BA8" i="3"/>
  <c r="BA15" s="1"/>
  <c r="E7" i="2" s="1"/>
  <c r="E18" s="1"/>
  <c r="G144" i="3"/>
  <c r="BB99"/>
  <c r="BB144" s="1"/>
  <c r="F14" i="2" s="1"/>
  <c r="G168" i="3"/>
  <c r="BB165"/>
  <c r="BB168" s="1"/>
  <c r="F16" i="2" s="1"/>
  <c r="G178" i="3"/>
  <c r="BD178"/>
  <c r="H17" i="2" s="1"/>
  <c r="BC178" i="3"/>
  <c r="G17" i="2" s="1"/>
  <c r="G18" s="1"/>
  <c r="C18" i="1" s="1"/>
  <c r="F18" i="2" l="1"/>
  <c r="C16" i="1" s="1"/>
  <c r="G23" i="2"/>
  <c r="I23" s="1"/>
  <c r="C15" i="1"/>
  <c r="G29" i="2"/>
  <c r="I29" s="1"/>
  <c r="G21" i="1" s="1"/>
  <c r="G25" i="2" l="1"/>
  <c r="I25" s="1"/>
  <c r="G17" i="1" s="1"/>
  <c r="C19"/>
  <c r="C22" s="1"/>
  <c r="G30" i="2"/>
  <c r="I30" s="1"/>
  <c r="G28"/>
  <c r="I28" s="1"/>
  <c r="G20" i="1" s="1"/>
  <c r="G26" i="2"/>
  <c r="I26" s="1"/>
  <c r="G18" i="1" s="1"/>
  <c r="G24" i="2"/>
  <c r="I24" s="1"/>
  <c r="G16" i="1" s="1"/>
  <c r="G27" i="2"/>
  <c r="I27" s="1"/>
  <c r="G19" i="1" s="1"/>
  <c r="G15"/>
  <c r="H31" i="2" l="1"/>
  <c r="G23" i="1" s="1"/>
  <c r="C23" s="1"/>
  <c r="F30" s="1"/>
  <c r="F31" s="1"/>
  <c r="F34" s="1"/>
  <c r="G22" l="1"/>
</calcChain>
</file>

<file path=xl/sharedStrings.xml><?xml version="1.0" encoding="utf-8"?>
<sst xmlns="http://schemas.openxmlformats.org/spreadsheetml/2006/main" count="475" uniqueCount="274">
  <si>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</si>
  <si>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</si>
  <si>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</si>
  <si>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</si>
  <si>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</si>
  <si>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</si>
  <si>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</si>
  <si>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</si>
  <si>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</si>
  <si>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</si>
  <si>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</si>
  <si>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</si>
  <si>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</si>
  <si>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</si>
  <si>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</si>
  <si>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</si>
  <si>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</si>
  <si>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</si>
  <si>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</si>
  <si>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</si>
  <si>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</si>
  <si>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</si>
  <si>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</si>
  <si>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</si>
  <si>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</si>
  <si>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</si>
  <si>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</si>
  <si>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</si>
  <si>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</si>
  <si>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</si>
  <si>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</si>
  <si>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</si>
  <si>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</si>
  <si>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</si>
  <si>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</si>
  <si>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</si>
  <si>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</si>
  <si>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</si>
  <si>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</si>
  <si>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</si>
  <si>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</si>
  <si>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</si>
  <si>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</si>
  <si>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</si>
  <si>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</si>
  <si>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</si>
  <si>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</si>
  <si>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</si>
  <si>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</si>
  <si>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</si>
  <si>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</si>
  <si>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</si>
  <si>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</si>
  <si>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</si>
  <si>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</si>
  <si>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</si>
  <si>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</si>
  <si>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</si>
  <si>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</si>
  <si>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</si>
  <si>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</si>
  <si>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</si>
  <si>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</si>
  <si>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</si>
  <si>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</si>
  <si>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</si>
  <si>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</si>
  <si>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</si>
  <si>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</si>
  <si>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</si>
  <si>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</si>
  <si>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</si>
  <si>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</si>
  <si>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</si>
  <si>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</si>
  <si>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</si>
  <si>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Č31-2019</t>
  </si>
  <si>
    <t>Výměna oken</t>
  </si>
  <si>
    <t>03</t>
  </si>
  <si>
    <t>Jubilejní 30, Ostrava - Hrabůvka</t>
  </si>
  <si>
    <t>3</t>
  </si>
  <si>
    <t>Architektonicko-stavební řešení</t>
  </si>
  <si>
    <t>61</t>
  </si>
  <si>
    <t>Upravy povrchů vnitřní</t>
  </si>
  <si>
    <t>612425931RT2</t>
  </si>
  <si>
    <t>Omítka vápenná vnitřního ostění - štuková s použitím suché maltové směsi</t>
  </si>
  <si>
    <t>m2</t>
  </si>
  <si>
    <t>(0,55+1,2+1,2)*12*0,2</t>
  </si>
  <si>
    <t>(1,2+1,75+1,75)*18*0,2</t>
  </si>
  <si>
    <t>(1,2+1,5+1,5)*2*0,2</t>
  </si>
  <si>
    <t>(0,95+0,75)*2*1*0,2</t>
  </si>
  <si>
    <t>(1,15+2,2+2,2)*4*0,2</t>
  </si>
  <si>
    <t>(0,7+0,4)*2*6*0,2</t>
  </si>
  <si>
    <t>62</t>
  </si>
  <si>
    <t>Úpravy povrchů vnější</t>
  </si>
  <si>
    <t>622311150RT3</t>
  </si>
  <si>
    <t xml:space="preserve">Povrchová úprava vnějšího ostění </t>
  </si>
  <si>
    <t xml:space="preserve">Položka obsahuje okenní a rohové lišty, výztužnou stěrku, kontaktní nátěr a povrchovou úpravu omítkou. </t>
  </si>
  <si>
    <t>(0,55+1,2+1,2)*12*0,15</t>
  </si>
  <si>
    <t>(1,2+1,75+1,75)*18*0,15</t>
  </si>
  <si>
    <t>(1,2+1,5+1,5)*2*0,15</t>
  </si>
  <si>
    <t>(0,95+0,75)*2*1*0,15</t>
  </si>
  <si>
    <t>(1,15+2,2+2,2)*4*0,15</t>
  </si>
  <si>
    <t>(0,7+0,4)*2*6*0,15</t>
  </si>
  <si>
    <t>94</t>
  </si>
  <si>
    <t>Lešení a stavební výtahy</t>
  </si>
  <si>
    <t>941941041R00</t>
  </si>
  <si>
    <t xml:space="preserve">Montáž lešení leh.řad.s podlahami,š.1,2 m, H 10 m </t>
  </si>
  <si>
    <t>50</t>
  </si>
  <si>
    <t>941941291R00</t>
  </si>
  <si>
    <t xml:space="preserve">Příplatek za každý měsíc použití lešení k pol.1041 </t>
  </si>
  <si>
    <t>941941841R00</t>
  </si>
  <si>
    <t xml:space="preserve">Demontáž lešení leh.řad.s podlahami,š.1,2 m,H 10 m </t>
  </si>
  <si>
    <t>941955001R00</t>
  </si>
  <si>
    <t xml:space="preserve">Lešení lehké pomocné, výška podlahy do 1,2 m </t>
  </si>
  <si>
    <t>100</t>
  </si>
  <si>
    <t>95</t>
  </si>
  <si>
    <t>Dokončovací konstrukce na pozemních stavbách</t>
  </si>
  <si>
    <t>95-001.RXX</t>
  </si>
  <si>
    <t xml:space="preserve">Vyčištění budov po provedených úpravách </t>
  </si>
  <si>
    <t>soub</t>
  </si>
  <si>
    <t>96</t>
  </si>
  <si>
    <t>Bourání konstrukcí</t>
  </si>
  <si>
    <t>968061112R00</t>
  </si>
  <si>
    <t xml:space="preserve">Vyvěšení dřevěných okenních křídel pl. do 1,5 m2 </t>
  </si>
  <si>
    <t>kus</t>
  </si>
  <si>
    <t>90</t>
  </si>
  <si>
    <t>968061126R00</t>
  </si>
  <si>
    <t xml:space="preserve">Vyvěšení dřevěných dveřních křídel pl. nad 2 m2 </t>
  </si>
  <si>
    <t>968062354R00</t>
  </si>
  <si>
    <t xml:space="preserve">Vybourání dřevěných rámů oken dvojitých pl. 1 m2 </t>
  </si>
  <si>
    <t>0,55*1,2*12</t>
  </si>
  <si>
    <t>0,95*0,75*1</t>
  </si>
  <si>
    <t>968062355R00</t>
  </si>
  <si>
    <t xml:space="preserve">Vybourání dřevěných rámů oken dvojitých pl. 2 m2 </t>
  </si>
  <si>
    <t>1,2*1,5*2</t>
  </si>
  <si>
    <t>968062356R00</t>
  </si>
  <si>
    <t xml:space="preserve">Vybourání dřevěných rámů oken dvojitých pl. 4 m2 </t>
  </si>
  <si>
    <t>1,2*1,75*18</t>
  </si>
  <si>
    <t>968062456R00</t>
  </si>
  <si>
    <t xml:space="preserve">Vybourání dřevěných dveřních zárubní pl. nad 2 m2 </t>
  </si>
  <si>
    <t>1,15*2,2*4</t>
  </si>
  <si>
    <t>968071112R00</t>
  </si>
  <si>
    <t xml:space="preserve">Vyvěšení kovových křídel oken pl. 1,5 m2 </t>
  </si>
  <si>
    <t>968072244R00</t>
  </si>
  <si>
    <t xml:space="preserve">Vybourání kovových rámů oken jednod. pl. 1 m2 </t>
  </si>
  <si>
    <t>0,7*0,4*6</t>
  </si>
  <si>
    <t>968095002R00</t>
  </si>
  <si>
    <t xml:space="preserve">Bourání parapetů dřevěných </t>
  </si>
  <si>
    <t>m</t>
  </si>
  <si>
    <t>0,55*12</t>
  </si>
  <si>
    <t>1,2*18</t>
  </si>
  <si>
    <t>1,2*2</t>
  </si>
  <si>
    <t>0,95*1</t>
  </si>
  <si>
    <t>96-001.RXX</t>
  </si>
  <si>
    <t xml:space="preserve">Proříznutí vnější omítky </t>
  </si>
  <si>
    <t>(0,55+1,2+1,2)*12*1,05</t>
  </si>
  <si>
    <t>(1,2+1,75+1,75)*18*1,05</t>
  </si>
  <si>
    <t>(1,2+1,5+1,5)*2*1,05</t>
  </si>
  <si>
    <t>(0,95+0,75)*2*1*1,05</t>
  </si>
  <si>
    <t>(1,15+2,2+2,2)*4*1,05</t>
  </si>
  <si>
    <t>(0,7+0,4)*2*6*1,05</t>
  </si>
  <si>
    <t>99</t>
  </si>
  <si>
    <t>Staveništní přesun hmot</t>
  </si>
  <si>
    <t>999281108R00</t>
  </si>
  <si>
    <t xml:space="preserve">Přesun hmot pro opravy a údržbu do výšky 12 m </t>
  </si>
  <si>
    <t>t</t>
  </si>
  <si>
    <t>764</t>
  </si>
  <si>
    <t>Konstrukce klempířské</t>
  </si>
  <si>
    <t>764410850R00</t>
  </si>
  <si>
    <t xml:space="preserve">Demontáž oplechování parapetů,rš od 100 do 330 mm </t>
  </si>
  <si>
    <t>0,5*12</t>
  </si>
  <si>
    <t>1,5*1</t>
  </si>
  <si>
    <t>764410880R00</t>
  </si>
  <si>
    <t xml:space="preserve">Demontáž oplechování parapetů,rš od 340 do 600 mm </t>
  </si>
  <si>
    <t>1,7*19</t>
  </si>
  <si>
    <t>1,7*1</t>
  </si>
  <si>
    <t>764511620RT2</t>
  </si>
  <si>
    <t>Oplechování parapetů TiZn, rš. 220 mm plech předzvětralý tl. 0,8 mm</t>
  </si>
  <si>
    <t>Kompletní provedení a dodávka dle výpisu prvků a PD.</t>
  </si>
  <si>
    <t>- součástí položky je D+M podkladní folie pro plechové krytiny</t>
  </si>
  <si>
    <t>4/K:0,95*1</t>
  </si>
  <si>
    <t>764511625RT2</t>
  </si>
  <si>
    <t>Oplechování parapetů TiZn  rš. 250 mm plech předzvětralý tl. 0,8 mm</t>
  </si>
  <si>
    <t>1/K:0,6*12</t>
  </si>
  <si>
    <t>764511660RT2</t>
  </si>
  <si>
    <t>Oplechování parapetů TiZn, rš. 360 mm plech předzvětralý tl. 0,8 mm</t>
  </si>
  <si>
    <t>2/K:1,7*19</t>
  </si>
  <si>
    <t>764511670RT2</t>
  </si>
  <si>
    <t>Oplechování parapetů TiZn, rš. 500 mm plech předzvětralý tl. 0,8 mm</t>
  </si>
  <si>
    <t>3/K:1,7*1</t>
  </si>
  <si>
    <t>998764202R00</t>
  </si>
  <si>
    <t xml:space="preserve">Přesun hmot pro klempířské konstr., výšky do 12 m </t>
  </si>
  <si>
    <t>766</t>
  </si>
  <si>
    <t>Konstrukce truhlářské</t>
  </si>
  <si>
    <t>766-001.RXX</t>
  </si>
  <si>
    <t>D+M atypické dřevěné okno 550x1200 mm vč. vnitřního parapetu</t>
  </si>
  <si>
    <t>- EURO profil</t>
  </si>
  <si>
    <t>- kování celoobvodové s mikroventilací</t>
  </si>
  <si>
    <t>- zasklení izolačním dvojsklem matným</t>
  </si>
  <si>
    <t>- max U=1,1 Wm2/K</t>
  </si>
  <si>
    <t>- nátěr barva bálá, RAL 9010</t>
  </si>
  <si>
    <t>1/T:12</t>
  </si>
  <si>
    <t>766-002.RXX</t>
  </si>
  <si>
    <t>D+M atypické dřevěné okno 1200x1750 mm vč. vnitřního parapetu a vnitřních AL žaluzií</t>
  </si>
  <si>
    <t>- zasklení izolačním dvojsklem  čirým</t>
  </si>
  <si>
    <t>2/T:18</t>
  </si>
  <si>
    <t>766-003.RXX</t>
  </si>
  <si>
    <t>D+M atypické dřevěné okno 1200x1500 mm vč. vnitřního parapetu</t>
  </si>
  <si>
    <t>- zasklení izolačním dvojsklem čirým</t>
  </si>
  <si>
    <t>3/T:2</t>
  </si>
  <si>
    <t>766-004.RXX</t>
  </si>
  <si>
    <t>D+M atypické dřevěné okno 950x750 mm vč. vnitřního parapetu</t>
  </si>
  <si>
    <t>4/T:1</t>
  </si>
  <si>
    <t>766-005.RXX</t>
  </si>
  <si>
    <t>D+M atypické dřevěné dveře prosklené 1150x2200 mm vč. prahu</t>
  </si>
  <si>
    <t>- zámek obyčejný, kování dle oken, balkonové uzamykatelné</t>
  </si>
  <si>
    <t>7/T:4</t>
  </si>
  <si>
    <t>998766202R00</t>
  </si>
  <si>
    <t xml:space="preserve">Přesun hmot pro truhlářské konstr., výšky do 12 m </t>
  </si>
  <si>
    <t>767</t>
  </si>
  <si>
    <t>Konstrukce zámečnické</t>
  </si>
  <si>
    <t>767996801R00</t>
  </si>
  <si>
    <t xml:space="preserve">Demontáž atypických ocelových konstr. do 50 kg </t>
  </si>
  <si>
    <t>kg</t>
  </si>
  <si>
    <t>6*6</t>
  </si>
  <si>
    <t>767-001.RXX</t>
  </si>
  <si>
    <t xml:space="preserve">D+M ocelové sklepní okno 700x400 mm </t>
  </si>
  <si>
    <t>- ocelový rám z "L"profilů</t>
  </si>
  <si>
    <t>- zasklení jednoduchým čirým sklem</t>
  </si>
  <si>
    <t>- barva šedá , RAL 7042</t>
  </si>
  <si>
    <t>1/Z:6</t>
  </si>
  <si>
    <t>767-003.RXX</t>
  </si>
  <si>
    <t>D+M mřížka pro ocelové sklepní okno 700x400 mm vč. kotvení pomocí ocelových hmoždinek</t>
  </si>
  <si>
    <t>- nerez hřebíkové pletivo 30/30/ mm</t>
  </si>
  <si>
    <t>- ocelový rámeček z L profilu L28/28/3</t>
  </si>
  <si>
    <t>- barva šedá RAL 7042</t>
  </si>
  <si>
    <t>3/Z:6</t>
  </si>
  <si>
    <t>998767202R00</t>
  </si>
  <si>
    <t xml:space="preserve">Přesun hmot pro zámečnické konstr., výšky do 12 m </t>
  </si>
  <si>
    <t>784</t>
  </si>
  <si>
    <t>Malby</t>
  </si>
  <si>
    <t>784011221RT2</t>
  </si>
  <si>
    <t>Zakrytí předmětů včetně dodávky fólie tl. 0,04 mm</t>
  </si>
  <si>
    <t>784191101R00</t>
  </si>
  <si>
    <t xml:space="preserve">Penetrace podkladu univerzální 1x </t>
  </si>
  <si>
    <t>784195212R00</t>
  </si>
  <si>
    <t xml:space="preserve">Malba, bílá, bez penetrace, 2 x 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</si>
  <si>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</si>
  <si>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</si>
  <si>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</si>
  <si>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</si>
  <si>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</si>
  <si>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</si>
  <si>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979011221R00</t>
  </si>
  <si>
    <t xml:space="preserve">Svislá doprava suti a vybour. hmot za 1.PP nošením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</si>
  <si>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</si>
  <si>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</si>
  <si>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</si>
  <si>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</si>
  <si>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</si>
  <si>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</si>
  <si>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979086213R00</t>
  </si>
  <si>
    <t xml:space="preserve">Nakládání vybouraných hmot na dopravní prostředek </t>
  </si>
  <si>
    <t>979990162R00</t>
  </si>
  <si>
    <t xml:space="preserve">Poplatek za skládku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</si>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</sst>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3</v>
      </c>
      <c r="D2" s="5" t="str">
        <f>Rekapitulace!G2</f>
        <v>Architektonicko-stavební řešení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211"/>
      <c r="D8" s="211"/>
      <c r="E8" s="212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11">
        <f>Projektant</f>
        <v>0</v>
      </c>
      <c r="D9" s="211"/>
      <c r="E9" s="212"/>
      <c r="F9" s="13"/>
      <c r="G9" s="34"/>
      <c r="H9" s="35"/>
    </row>
    <row r="10" spans="1:57">
      <c r="A10" s="29" t="s">
        <v>14</v>
      </c>
      <c r="B10" s="13"/>
      <c r="C10" s="211"/>
      <c r="D10" s="211"/>
      <c r="E10" s="211"/>
      <c r="F10" s="36"/>
      <c r="G10" s="37"/>
      <c r="H10" s="38"/>
    </row>
    <row r="11" spans="1:57" ht="13.5" customHeight="1">
      <c r="A11" s="29" t="s">
        <v>15</v>
      </c>
      <c r="B11" s="13"/>
      <c r="C11" s="211"/>
      <c r="D11" s="211"/>
      <c r="E11" s="211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13"/>
      <c r="D12" s="213"/>
      <c r="E12" s="213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>
      <c r="A15" s="54"/>
      <c r="B15" s="55" t="s">
        <v>22</v>
      </c>
      <c r="C15" s="56">
        <f>HSV</f>
        <v>0</v>
      </c>
      <c r="D15" s="57" t="str">
        <f>Rekapitulace!A23</f>
        <v>Ztížené výrobní podmínky</v>
      </c>
      <c r="E15" s="58"/>
      <c r="F15" s="59"/>
      <c r="G15" s="56">
        <f>Rekapitulace!I23</f>
        <v>0</v>
      </c>
    </row>
    <row r="16" spans="1:57" ht="15.95" customHeight="1">
      <c r="A16" s="54" t="s">
        <v>23</v>
      </c>
      <c r="B16" s="55" t="s">
        <v>24</v>
      </c>
      <c r="C16" s="56">
        <f>PSV</f>
        <v>0</v>
      </c>
      <c r="D16" s="9" t="str">
        <f>Rekapitulace!A24</f>
        <v>Oborová přirážka</v>
      </c>
      <c r="E16" s="60"/>
      <c r="F16" s="61"/>
      <c r="G16" s="56">
        <f>Rekapitulace!I24</f>
        <v>0</v>
      </c>
    </row>
    <row r="17" spans="1:7" ht="15.95" customHeight="1">
      <c r="A17" s="54" t="s">
        <v>25</v>
      </c>
      <c r="B17" s="55" t="s">
        <v>26</v>
      </c>
      <c r="C17" s="56">
        <f>Mont</f>
        <v>0</v>
      </c>
      <c r="D17" s="9" t="str">
        <f>Rekapitulace!A25</f>
        <v>Přesun stavebních kapacit</v>
      </c>
      <c r="E17" s="60"/>
      <c r="F17" s="61"/>
      <c r="G17" s="56">
        <f>Rekapitulace!I25</f>
        <v>0</v>
      </c>
    </row>
    <row r="18" spans="1:7" ht="15.95" customHeight="1">
      <c r="A18" s="62" t="s">
        <v>27</v>
      </c>
      <c r="B18" s="63" t="s">
        <v>28</v>
      </c>
      <c r="C18" s="56">
        <f>Dodavka</f>
        <v>0</v>
      </c>
      <c r="D18" s="9" t="str">
        <f>Rekapitulace!A26</f>
        <v>Mimostaveništní doprava</v>
      </c>
      <c r="E18" s="60"/>
      <c r="F18" s="61"/>
      <c r="G18" s="56">
        <f>Rekapitulace!I26</f>
        <v>0</v>
      </c>
    </row>
    <row r="19" spans="1:7" ht="15.95" customHeight="1">
      <c r="A19" s="64" t="s">
        <v>29</v>
      </c>
      <c r="B19" s="55"/>
      <c r="C19" s="56">
        <f>SUM(C15:C18)</f>
        <v>0</v>
      </c>
      <c r="D19" s="9" t="str">
        <f>Rekapitulace!A27</f>
        <v>Zařízení staveniště</v>
      </c>
      <c r="E19" s="60"/>
      <c r="F19" s="61"/>
      <c r="G19" s="56">
        <f>Rekapitulace!I27</f>
        <v>0</v>
      </c>
    </row>
    <row r="20" spans="1:7" ht="15.95" customHeight="1">
      <c r="A20" s="64"/>
      <c r="B20" s="55"/>
      <c r="C20" s="56"/>
      <c r="D20" s="9" t="str">
        <f>Rekapitulace!A28</f>
        <v>Provoz investora</v>
      </c>
      <c r="E20" s="60"/>
      <c r="F20" s="61"/>
      <c r="G20" s="56">
        <f>Rekapitulace!I28</f>
        <v>0</v>
      </c>
    </row>
    <row r="21" spans="1:7" ht="15.95" customHeight="1">
      <c r="A21" s="64" t="s">
        <v>30</v>
      </c>
      <c r="B21" s="55"/>
      <c r="C21" s="56">
        <f>HZS</f>
        <v>0</v>
      </c>
      <c r="D21" s="9" t="str">
        <f>Rekapitulace!A29</f>
        <v>Kompletační činnost (IČD)</v>
      </c>
      <c r="E21" s="60"/>
      <c r="F21" s="61"/>
      <c r="G21" s="56">
        <f>Rekapitulace!I29</f>
        <v>0</v>
      </c>
    </row>
    <row r="22" spans="1:7" ht="15.95" customHeight="1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>
      <c r="A23" s="214" t="s">
        <v>33</v>
      </c>
      <c r="B23" s="215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42</v>
      </c>
      <c r="B30" s="86"/>
      <c r="C30" s="87">
        <v>15</v>
      </c>
      <c r="D30" s="86" t="s">
        <v>43</v>
      </c>
      <c r="E30" s="88"/>
      <c r="F30" s="206">
        <f>C23-F32</f>
        <v>0</v>
      </c>
      <c r="G30" s="207"/>
    </row>
    <row r="31" spans="1:7">
      <c r="A31" s="85" t="s">
        <v>44</v>
      </c>
      <c r="B31" s="86"/>
      <c r="C31" s="87">
        <f>SazbaDPH1</f>
        <v>15</v>
      </c>
      <c r="D31" s="86" t="s">
        <v>45</v>
      </c>
      <c r="E31" s="88"/>
      <c r="F31" s="206">
        <f>ROUND(PRODUCT(F30,C31/100),0)</f>
        <v>0</v>
      </c>
      <c r="G31" s="207"/>
    </row>
    <row r="32" spans="1:7">
      <c r="A32" s="85" t="s">
        <v>42</v>
      </c>
      <c r="B32" s="86"/>
      <c r="C32" s="87">
        <v>0</v>
      </c>
      <c r="D32" s="86" t="s">
        <v>45</v>
      </c>
      <c r="E32" s="88"/>
      <c r="F32" s="206">
        <v>0</v>
      </c>
      <c r="G32" s="207"/>
    </row>
    <row r="33" spans="1:8">
      <c r="A33" s="85" t="s">
        <v>44</v>
      </c>
      <c r="B33" s="89"/>
      <c r="C33" s="90">
        <f>SazbaDPH2</f>
        <v>0</v>
      </c>
      <c r="D33" s="86" t="s">
        <v>45</v>
      </c>
      <c r="E33" s="61"/>
      <c r="F33" s="206">
        <f>ROUND(PRODUCT(F32,C33/100),0)</f>
        <v>0</v>
      </c>
      <c r="G33" s="207"/>
    </row>
    <row r="34" spans="1:8" s="94" customFormat="1" ht="19.5" customHeight="1" thickBot="1">
      <c r="A34" s="91" t="s">
        <v>46</v>
      </c>
      <c r="B34" s="92"/>
      <c r="C34" s="92"/>
      <c r="D34" s="92"/>
      <c r="E34" s="93"/>
      <c r="F34" s="208">
        <f>ROUND(SUM(F30:F33),0)</f>
        <v>0</v>
      </c>
      <c r="G34" s="209"/>
    </row>
    <row r="36" spans="1:8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210"/>
      <c r="C37" s="210"/>
      <c r="D37" s="210"/>
      <c r="E37" s="210"/>
      <c r="F37" s="210"/>
      <c r="G37" s="210"/>
      <c r="H37" t="s">
        <v>5</v>
      </c>
    </row>
    <row r="38" spans="1:8" ht="12.75" customHeight="1">
      <c r="A38" s="96"/>
      <c r="B38" s="210"/>
      <c r="C38" s="210"/>
      <c r="D38" s="210"/>
      <c r="E38" s="210"/>
      <c r="F38" s="210"/>
      <c r="G38" s="210"/>
      <c r="H38" t="s">
        <v>5</v>
      </c>
    </row>
    <row r="39" spans="1:8">
      <c r="A39" s="96"/>
      <c r="B39" s="210"/>
      <c r="C39" s="210"/>
      <c r="D39" s="210"/>
      <c r="E39" s="210"/>
      <c r="F39" s="210"/>
      <c r="G39" s="210"/>
      <c r="H39" t="s">
        <v>5</v>
      </c>
    </row>
    <row r="40" spans="1:8">
      <c r="A40" s="96"/>
      <c r="B40" s="210"/>
      <c r="C40" s="210"/>
      <c r="D40" s="210"/>
      <c r="E40" s="210"/>
      <c r="F40" s="210"/>
      <c r="G40" s="210"/>
      <c r="H40" t="s">
        <v>5</v>
      </c>
    </row>
    <row r="41" spans="1:8">
      <c r="A41" s="96"/>
      <c r="B41" s="210"/>
      <c r="C41" s="210"/>
      <c r="D41" s="210"/>
      <c r="E41" s="210"/>
      <c r="F41" s="210"/>
      <c r="G41" s="210"/>
      <c r="H41" t="s">
        <v>5</v>
      </c>
    </row>
    <row r="42" spans="1:8">
      <c r="A42" s="96"/>
      <c r="B42" s="210"/>
      <c r="C42" s="210"/>
      <c r="D42" s="210"/>
      <c r="E42" s="210"/>
      <c r="F42" s="210"/>
      <c r="G42" s="210"/>
      <c r="H42" t="s">
        <v>5</v>
      </c>
    </row>
    <row r="43" spans="1:8">
      <c r="A43" s="96"/>
      <c r="B43" s="210"/>
      <c r="C43" s="210"/>
      <c r="D43" s="210"/>
      <c r="E43" s="210"/>
      <c r="F43" s="210"/>
      <c r="G43" s="210"/>
      <c r="H43" t="s">
        <v>5</v>
      </c>
    </row>
    <row r="44" spans="1:8">
      <c r="A44" s="96"/>
      <c r="B44" s="210"/>
      <c r="C44" s="210"/>
      <c r="D44" s="210"/>
      <c r="E44" s="210"/>
      <c r="F44" s="210"/>
      <c r="G44" s="210"/>
      <c r="H44" t="s">
        <v>5</v>
      </c>
    </row>
    <row r="45" spans="1:8" ht="0.75" customHeight="1">
      <c r="A45" s="96"/>
      <c r="B45" s="210"/>
      <c r="C45" s="210"/>
      <c r="D45" s="210"/>
      <c r="E45" s="210"/>
      <c r="F45" s="210"/>
      <c r="G45" s="210"/>
      <c r="H45" t="s">
        <v>5</v>
      </c>
    </row>
    <row r="46" spans="1:8">
      <c r="B46" s="205"/>
      <c r="C46" s="205"/>
      <c r="D46" s="205"/>
      <c r="E46" s="205"/>
      <c r="F46" s="205"/>
      <c r="G46" s="205"/>
    </row>
    <row r="47" spans="1:8">
      <c r="B47" s="205"/>
      <c r="C47" s="205"/>
      <c r="D47" s="205"/>
      <c r="E47" s="205"/>
      <c r="F47" s="205"/>
      <c r="G47" s="205"/>
    </row>
    <row r="48" spans="1:8">
      <c r="B48" s="205"/>
      <c r="C48" s="205"/>
      <c r="D48" s="205"/>
      <c r="E48" s="205"/>
      <c r="F48" s="205"/>
      <c r="G48" s="205"/>
    </row>
    <row r="49" spans="2:7">
      <c r="B49" s="205"/>
      <c r="C49" s="205"/>
      <c r="D49" s="205"/>
      <c r="E49" s="205"/>
      <c r="F49" s="205"/>
      <c r="G49" s="205"/>
    </row>
    <row r="50" spans="2:7">
      <c r="B50" s="205"/>
      <c r="C50" s="205"/>
      <c r="D50" s="205"/>
      <c r="E50" s="205"/>
      <c r="F50" s="205"/>
      <c r="G50" s="205"/>
    </row>
    <row r="51" spans="2:7">
      <c r="B51" s="205"/>
      <c r="C51" s="205"/>
      <c r="D51" s="205"/>
      <c r="E51" s="205"/>
      <c r="F51" s="205"/>
      <c r="G51" s="205"/>
    </row>
    <row r="52" spans="2:7">
      <c r="B52" s="205"/>
      <c r="C52" s="205"/>
      <c r="D52" s="205"/>
      <c r="E52" s="205"/>
      <c r="F52" s="205"/>
      <c r="G52" s="205"/>
    </row>
    <row r="53" spans="2:7">
      <c r="B53" s="205"/>
      <c r="C53" s="205"/>
      <c r="D53" s="205"/>
      <c r="E53" s="205"/>
      <c r="F53" s="205"/>
      <c r="G53" s="205"/>
    </row>
    <row r="54" spans="2:7">
      <c r="B54" s="205"/>
      <c r="C54" s="205"/>
      <c r="D54" s="205"/>
      <c r="E54" s="205"/>
      <c r="F54" s="205"/>
      <c r="G54" s="205"/>
    </row>
    <row r="55" spans="2:7">
      <c r="B55" s="205"/>
      <c r="C55" s="205"/>
      <c r="D55" s="205"/>
      <c r="E55" s="205"/>
      <c r="F55" s="205"/>
      <c r="G55" s="205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IV82"/>
  <sheetViews>
    <sheetView workbookViewId="0">
      <selection activeCell="H31" sqref="H31:I31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9" ht="13.5" thickTop="1">
      <c r="A1" s="216" t="s">
        <v>48</v>
      </c>
      <c r="B1" s="217"/>
      <c r="C1" s="97" t="str">
        <f>CONCATENATE(cislostavby," ",nazevstavby)</f>
        <v>Č31-2019 Výměna oken</v>
      </c>
      <c r="D1" s="98"/>
      <c r="E1" s="99"/>
      <c r="F1" s="98"/>
      <c r="G1" s="100" t="s">
        <v>49</v>
      </c>
      <c r="H1" s="101" t="s">
        <v>80</v>
      </c>
      <c r="I1" s="102"/>
    </row>
    <row r="2" spans="1:9" ht="13.5" thickBot="1">
      <c r="A2" s="218" t="s">
        <v>50</v>
      </c>
      <c r="B2" s="219"/>
      <c r="C2" s="103" t="str">
        <f>CONCATENATE(cisloobjektu," ",nazevobjektu)</f>
        <v>03 Jubilejní 30, Ostrava - Hrabůvka</v>
      </c>
      <c r="D2" s="104"/>
      <c r="E2" s="105"/>
      <c r="F2" s="104"/>
      <c r="G2" s="220" t="s">
        <v>81</v>
      </c>
      <c r="H2" s="221"/>
      <c r="I2" s="222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>
      <c r="A7" s="201" t="str">
        <f>Položky!B7</f>
        <v>61</v>
      </c>
      <c r="B7" s="115" t="str">
        <f>Položky!C7</f>
        <v>Upravy povrchů vnitřní</v>
      </c>
      <c r="C7" s="66"/>
      <c r="D7" s="116"/>
      <c r="E7" s="202">
        <f>Položky!BA15</f>
        <v>0</v>
      </c>
      <c r="F7" s="203">
        <f>Položky!BB15</f>
        <v>0</v>
      </c>
      <c r="G7" s="203">
        <f>Položky!BC15</f>
        <v>0</v>
      </c>
      <c r="H7" s="203">
        <f>Položky!BD15</f>
        <v>0</v>
      </c>
      <c r="I7" s="204">
        <f>Položky!BE15</f>
        <v>0</v>
      </c>
    </row>
    <row r="8" spans="1:9" s="35" customFormat="1">
      <c r="A8" s="201" t="str">
        <f>Položky!B16</f>
        <v>62</v>
      </c>
      <c r="B8" s="115" t="str">
        <f>Položky!C16</f>
        <v>Úpravy povrchů vnější</v>
      </c>
      <c r="C8" s="66"/>
      <c r="D8" s="116"/>
      <c r="E8" s="202">
        <f>Položky!BA25</f>
        <v>0</v>
      </c>
      <c r="F8" s="203">
        <f>Položky!BB25</f>
        <v>0</v>
      </c>
      <c r="G8" s="203">
        <f>Položky!BC25</f>
        <v>0</v>
      </c>
      <c r="H8" s="203">
        <f>Položky!BD25</f>
        <v>0</v>
      </c>
      <c r="I8" s="204">
        <f>Položky!BE25</f>
        <v>0</v>
      </c>
    </row>
    <row r="9" spans="1:9" s="35" customFormat="1">
      <c r="A9" s="201" t="str">
        <f>Položky!B26</f>
        <v>94</v>
      </c>
      <c r="B9" s="115" t="str">
        <f>Položky!C26</f>
        <v>Lešení a stavební výtahy</v>
      </c>
      <c r="C9" s="66"/>
      <c r="D9" s="116"/>
      <c r="E9" s="202">
        <f>Položky!BA33</f>
        <v>0</v>
      </c>
      <c r="F9" s="203">
        <f>Položky!BB33</f>
        <v>0</v>
      </c>
      <c r="G9" s="203">
        <f>Položky!BC33</f>
        <v>0</v>
      </c>
      <c r="H9" s="203">
        <f>Položky!BD33</f>
        <v>0</v>
      </c>
      <c r="I9" s="204">
        <f>Položky!BE33</f>
        <v>0</v>
      </c>
    </row>
    <row r="10" spans="1:9" s="35" customFormat="1">
      <c r="A10" s="201" t="str">
        <f>Položky!B34</f>
        <v>95</v>
      </c>
      <c r="B10" s="115" t="str">
        <f>Položky!C34</f>
        <v>Dokončovací konstrukce na pozemních stavbách</v>
      </c>
      <c r="C10" s="66"/>
      <c r="D10" s="116"/>
      <c r="E10" s="202">
        <f>Položky!BA36</f>
        <v>0</v>
      </c>
      <c r="F10" s="203">
        <f>Položky!BB36</f>
        <v>0</v>
      </c>
      <c r="G10" s="203">
        <f>Položky!BC36</f>
        <v>0</v>
      </c>
      <c r="H10" s="203">
        <f>Položky!BD36</f>
        <v>0</v>
      </c>
      <c r="I10" s="204">
        <f>Položky!BE36</f>
        <v>0</v>
      </c>
    </row>
    <row r="11" spans="1:9" s="35" customFormat="1">
      <c r="A11" s="201" t="str">
        <f>Položky!B37</f>
        <v>96</v>
      </c>
      <c r="B11" s="115" t="str">
        <f>Položky!C37</f>
        <v>Bourání konstrukcí</v>
      </c>
      <c r="C11" s="66"/>
      <c r="D11" s="116"/>
      <c r="E11" s="202">
        <f>Položky!BA65</f>
        <v>0</v>
      </c>
      <c r="F11" s="203">
        <f>Položky!BB65</f>
        <v>0</v>
      </c>
      <c r="G11" s="203">
        <f>Položky!BC65</f>
        <v>0</v>
      </c>
      <c r="H11" s="203">
        <f>Položky!BD65</f>
        <v>0</v>
      </c>
      <c r="I11" s="204">
        <f>Položky!BE65</f>
        <v>0</v>
      </c>
    </row>
    <row r="12" spans="1:9" s="35" customFormat="1">
      <c r="A12" s="201" t="str">
        <f>Položky!B66</f>
        <v>99</v>
      </c>
      <c r="B12" s="115" t="str">
        <f>Položky!C66</f>
        <v>Staveništní přesun hmot</v>
      </c>
      <c r="C12" s="66"/>
      <c r="D12" s="116"/>
      <c r="E12" s="202">
        <f>Položky!BA68</f>
        <v>0</v>
      </c>
      <c r="F12" s="203">
        <f>Položky!BB68</f>
        <v>0</v>
      </c>
      <c r="G12" s="203">
        <f>Položky!BC68</f>
        <v>0</v>
      </c>
      <c r="H12" s="203">
        <f>Položky!BD68</f>
        <v>0</v>
      </c>
      <c r="I12" s="204">
        <f>Položky!BE68</f>
        <v>0</v>
      </c>
    </row>
    <row r="13" spans="1:9" s="35" customFormat="1">
      <c r="A13" s="201" t="str">
        <f>Položky!B69</f>
        <v>764</v>
      </c>
      <c r="B13" s="115" t="str">
        <f>Položky!C69</f>
        <v>Konstrukce klempířské</v>
      </c>
      <c r="C13" s="66"/>
      <c r="D13" s="116"/>
      <c r="E13" s="202">
        <f>Položky!BA97</f>
        <v>0</v>
      </c>
      <c r="F13" s="203">
        <f>Položky!BB97</f>
        <v>0</v>
      </c>
      <c r="G13" s="203">
        <f>Položky!BC97</f>
        <v>0</v>
      </c>
      <c r="H13" s="203">
        <f>Položky!BD97</f>
        <v>0</v>
      </c>
      <c r="I13" s="204">
        <f>Položky!BE97</f>
        <v>0</v>
      </c>
    </row>
    <row r="14" spans="1:9" s="35" customFormat="1">
      <c r="A14" s="201" t="str">
        <f>Položky!B98</f>
        <v>766</v>
      </c>
      <c r="B14" s="115" t="str">
        <f>Položky!C98</f>
        <v>Konstrukce truhlářské</v>
      </c>
      <c r="C14" s="66"/>
      <c r="D14" s="116"/>
      <c r="E14" s="202">
        <f>Položky!BA144</f>
        <v>0</v>
      </c>
      <c r="F14" s="203">
        <f>Položky!BB144</f>
        <v>0</v>
      </c>
      <c r="G14" s="203">
        <f>Položky!BC144</f>
        <v>0</v>
      </c>
      <c r="H14" s="203">
        <f>Položky!BD144</f>
        <v>0</v>
      </c>
      <c r="I14" s="204">
        <f>Položky!BE144</f>
        <v>0</v>
      </c>
    </row>
    <row r="15" spans="1:9" s="35" customFormat="1">
      <c r="A15" s="201" t="str">
        <f>Položky!B145</f>
        <v>767</v>
      </c>
      <c r="B15" s="115" t="str">
        <f>Položky!C145</f>
        <v>Konstrukce zámečnické</v>
      </c>
      <c r="C15" s="66"/>
      <c r="D15" s="116"/>
      <c r="E15" s="202">
        <f>Položky!BA163</f>
        <v>0</v>
      </c>
      <c r="F15" s="203">
        <f>Položky!BB163</f>
        <v>0</v>
      </c>
      <c r="G15" s="203">
        <f>Položky!BC163</f>
        <v>0</v>
      </c>
      <c r="H15" s="203">
        <f>Položky!BD163</f>
        <v>0</v>
      </c>
      <c r="I15" s="204">
        <f>Položky!BE163</f>
        <v>0</v>
      </c>
    </row>
    <row r="16" spans="1:9" s="35" customFormat="1">
      <c r="A16" s="201" t="str">
        <f>Položky!B164</f>
        <v>784</v>
      </c>
      <c r="B16" s="115" t="str">
        <f>Položky!C164</f>
        <v>Malby</v>
      </c>
      <c r="C16" s="66"/>
      <c r="D16" s="116"/>
      <c r="E16" s="202">
        <f>Položky!BA168</f>
        <v>0</v>
      </c>
      <c r="F16" s="203">
        <f>Položky!BB168</f>
        <v>0</v>
      </c>
      <c r="G16" s="203">
        <f>Položky!BC168</f>
        <v>0</v>
      </c>
      <c r="H16" s="203">
        <f>Položky!BD168</f>
        <v>0</v>
      </c>
      <c r="I16" s="204">
        <f>Položky!BE168</f>
        <v>0</v>
      </c>
    </row>
    <row r="17" spans="1:256" s="35" customFormat="1" ht="13.5" thickBot="1">
      <c r="A17" s="201" t="str">
        <f>Položky!B169</f>
        <v>D96</v>
      </c>
      <c r="B17" s="115" t="str">
        <f>Položky!C169</f>
        <v>Přesuny suti a vybouraných hmot</v>
      </c>
      <c r="C17" s="66"/>
      <c r="D17" s="116"/>
      <c r="E17" s="202">
        <f>Položky!BA178</f>
        <v>0</v>
      </c>
      <c r="F17" s="203">
        <f>Položky!BB178</f>
        <v>0</v>
      </c>
      <c r="G17" s="203">
        <f>Položky!BC178</f>
        <v>0</v>
      </c>
      <c r="H17" s="203">
        <f>Položky!BD178</f>
        <v>0</v>
      </c>
      <c r="I17" s="204">
        <f>Položky!BE178</f>
        <v>0</v>
      </c>
    </row>
    <row r="18" spans="1:256" ht="13.5" thickBot="1">
      <c r="A18" s="117"/>
      <c r="B18" s="118" t="s">
        <v>57</v>
      </c>
      <c r="C18" s="118"/>
      <c r="D18" s="119"/>
      <c r="E18" s="120">
        <f>SUM(E7:E17)</f>
        <v>0</v>
      </c>
      <c r="F18" s="121">
        <f>SUM(F7:F17)</f>
        <v>0</v>
      </c>
      <c r="G18" s="121">
        <f>SUM(G7:G17)</f>
        <v>0</v>
      </c>
      <c r="H18" s="121">
        <f>SUM(H7:H17)</f>
        <v>0</v>
      </c>
      <c r="I18" s="122">
        <f>SUM(I7:I17)</f>
        <v>0</v>
      </c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N18" s="123"/>
      <c r="AO18" s="123"/>
      <c r="AP18" s="123"/>
      <c r="AQ18" s="123"/>
      <c r="AR18" s="123"/>
      <c r="AS18" s="123"/>
      <c r="AT18" s="123"/>
      <c r="AU18" s="123"/>
      <c r="AV18" s="123"/>
      <c r="AW18" s="123"/>
      <c r="AX18" s="123"/>
      <c r="AY18" s="123"/>
      <c r="AZ18" s="123"/>
      <c r="BA18" s="123"/>
      <c r="BB18" s="123"/>
      <c r="BC18" s="123"/>
      <c r="BD18" s="123"/>
      <c r="BE18" s="123"/>
      <c r="BF18" s="123"/>
      <c r="BG18" s="123"/>
      <c r="BH18" s="123"/>
      <c r="BI18" s="123"/>
      <c r="BJ18" s="123"/>
      <c r="BK18" s="123"/>
      <c r="BL18" s="123"/>
      <c r="BM18" s="123"/>
      <c r="BN18" s="123"/>
      <c r="BO18" s="123"/>
      <c r="BP18" s="123"/>
      <c r="BQ18" s="123"/>
      <c r="BR18" s="123"/>
      <c r="BS18" s="123"/>
      <c r="BT18" s="123"/>
      <c r="BU18" s="123"/>
      <c r="BV18" s="123"/>
      <c r="BW18" s="123"/>
      <c r="BX18" s="123"/>
      <c r="BY18" s="123"/>
      <c r="BZ18" s="123"/>
      <c r="CA18" s="123"/>
      <c r="CB18" s="123"/>
      <c r="CC18" s="123"/>
      <c r="CD18" s="123"/>
      <c r="CE18" s="123"/>
      <c r="CF18" s="123"/>
      <c r="CG18" s="123"/>
      <c r="CH18" s="123"/>
      <c r="CI18" s="123"/>
      <c r="CJ18" s="123"/>
      <c r="CK18" s="123"/>
      <c r="CL18" s="123"/>
      <c r="CM18" s="123"/>
      <c r="CN18" s="123"/>
      <c r="CO18" s="123"/>
      <c r="CP18" s="123"/>
      <c r="CQ18" s="123"/>
      <c r="CR18" s="123"/>
      <c r="CS18" s="123"/>
      <c r="CT18" s="123"/>
      <c r="CU18" s="123"/>
      <c r="CV18" s="123"/>
      <c r="CW18" s="123"/>
      <c r="CX18" s="123"/>
      <c r="CY18" s="123"/>
      <c r="CZ18" s="123"/>
      <c r="DA18" s="123"/>
      <c r="DB18" s="123"/>
      <c r="DC18" s="123"/>
      <c r="DD18" s="123"/>
      <c r="DE18" s="123"/>
      <c r="DF18" s="123"/>
      <c r="DG18" s="123"/>
      <c r="DH18" s="123"/>
      <c r="DI18" s="123"/>
      <c r="DJ18" s="123"/>
      <c r="DK18" s="123"/>
      <c r="DL18" s="123"/>
      <c r="DM18" s="123"/>
      <c r="DN18" s="123"/>
      <c r="DO18" s="123"/>
      <c r="DP18" s="123"/>
      <c r="DQ18" s="123"/>
      <c r="DR18" s="123"/>
      <c r="DS18" s="123"/>
      <c r="DT18" s="123"/>
      <c r="DU18" s="123"/>
      <c r="DV18" s="123"/>
      <c r="DW18" s="123"/>
      <c r="DX18" s="123"/>
      <c r="DY18" s="123"/>
      <c r="DZ18" s="123"/>
      <c r="EA18" s="123"/>
      <c r="EB18" s="123"/>
      <c r="EC18" s="123"/>
      <c r="ED18" s="123"/>
      <c r="EE18" s="123"/>
      <c r="EF18" s="123"/>
      <c r="EG18" s="123"/>
      <c r="EH18" s="123"/>
      <c r="EI18" s="123"/>
      <c r="EJ18" s="123"/>
      <c r="EK18" s="123"/>
      <c r="EL18" s="123"/>
      <c r="EM18" s="123"/>
      <c r="EN18" s="123"/>
      <c r="EO18" s="123"/>
      <c r="EP18" s="123"/>
      <c r="EQ18" s="123"/>
      <c r="ER18" s="123"/>
      <c r="ES18" s="123"/>
      <c r="ET18" s="123"/>
      <c r="EU18" s="123"/>
      <c r="EV18" s="123"/>
      <c r="EW18" s="123"/>
      <c r="EX18" s="123"/>
      <c r="EY18" s="123"/>
      <c r="EZ18" s="123"/>
      <c r="FA18" s="123"/>
      <c r="FB18" s="123"/>
      <c r="FC18" s="123"/>
      <c r="FD18" s="123"/>
      <c r="FE18" s="123"/>
      <c r="FF18" s="123"/>
      <c r="FG18" s="123"/>
      <c r="FH18" s="123"/>
      <c r="FI18" s="123"/>
      <c r="FJ18" s="123"/>
      <c r="FK18" s="123"/>
      <c r="FL18" s="123"/>
      <c r="FM18" s="123"/>
      <c r="FN18" s="123"/>
      <c r="FO18" s="123"/>
      <c r="FP18" s="123"/>
      <c r="FQ18" s="123"/>
      <c r="FR18" s="123"/>
      <c r="FS18" s="123"/>
      <c r="FT18" s="123"/>
      <c r="FU18" s="123"/>
      <c r="FV18" s="123"/>
      <c r="FW18" s="123"/>
      <c r="FX18" s="123"/>
      <c r="FY18" s="123"/>
      <c r="FZ18" s="123"/>
      <c r="GA18" s="123"/>
      <c r="GB18" s="123"/>
      <c r="GC18" s="123"/>
      <c r="GD18" s="123"/>
      <c r="GE18" s="123"/>
      <c r="GF18" s="123"/>
      <c r="GG18" s="123"/>
      <c r="GH18" s="123"/>
      <c r="GI18" s="123"/>
      <c r="GJ18" s="123"/>
      <c r="GK18" s="123"/>
      <c r="GL18" s="123"/>
      <c r="GM18" s="123"/>
      <c r="GN18" s="123"/>
      <c r="GO18" s="123"/>
      <c r="GP18" s="123"/>
      <c r="GQ18" s="123"/>
      <c r="GR18" s="123"/>
      <c r="GS18" s="123"/>
      <c r="GT18" s="123"/>
      <c r="GU18" s="123"/>
      <c r="GV18" s="123"/>
      <c r="GW18" s="123"/>
      <c r="GX18" s="123"/>
      <c r="GY18" s="123"/>
      <c r="GZ18" s="123"/>
      <c r="HA18" s="123"/>
      <c r="HB18" s="123"/>
      <c r="HC18" s="123"/>
      <c r="HD18" s="123"/>
      <c r="HE18" s="123"/>
      <c r="HF18" s="123"/>
      <c r="HG18" s="123"/>
      <c r="HH18" s="123"/>
      <c r="HI18" s="123"/>
      <c r="HJ18" s="123"/>
      <c r="HK18" s="123"/>
      <c r="HL18" s="123"/>
      <c r="HM18" s="123"/>
      <c r="HN18" s="123"/>
      <c r="HO18" s="123"/>
      <c r="HP18" s="123"/>
      <c r="HQ18" s="123"/>
      <c r="HR18" s="123"/>
      <c r="HS18" s="123"/>
      <c r="HT18" s="123"/>
      <c r="HU18" s="123"/>
      <c r="HV18" s="123"/>
      <c r="HW18" s="123"/>
      <c r="HX18" s="123"/>
      <c r="HY18" s="123"/>
      <c r="HZ18" s="123"/>
      <c r="IA18" s="123"/>
      <c r="IB18" s="123"/>
      <c r="IC18" s="123"/>
      <c r="ID18" s="123"/>
      <c r="IE18" s="123"/>
      <c r="IF18" s="123"/>
      <c r="IG18" s="123"/>
      <c r="IH18" s="123"/>
      <c r="II18" s="123"/>
      <c r="IJ18" s="123"/>
      <c r="IK18" s="123"/>
      <c r="IL18" s="123"/>
      <c r="IM18" s="123"/>
      <c r="IN18" s="123"/>
      <c r="IO18" s="123"/>
      <c r="IP18" s="123"/>
      <c r="IQ18" s="123"/>
      <c r="IR18" s="123"/>
      <c r="IS18" s="123"/>
      <c r="IT18" s="123"/>
      <c r="IU18" s="123"/>
      <c r="IV18" s="123"/>
    </row>
    <row r="19" spans="1:256">
      <c r="A19" s="66"/>
      <c r="B19" s="66"/>
      <c r="C19" s="66"/>
      <c r="D19" s="66"/>
      <c r="E19" s="66"/>
      <c r="F19" s="66"/>
      <c r="G19" s="66"/>
      <c r="H19" s="66"/>
      <c r="I19" s="66"/>
    </row>
    <row r="20" spans="1:256" ht="18">
      <c r="A20" s="107" t="s">
        <v>58</v>
      </c>
      <c r="B20" s="107"/>
      <c r="C20" s="107"/>
      <c r="D20" s="107"/>
      <c r="E20" s="107"/>
      <c r="F20" s="107"/>
      <c r="G20" s="124"/>
      <c r="H20" s="107"/>
      <c r="I20" s="107"/>
      <c r="BA20" s="41"/>
      <c r="BB20" s="41"/>
      <c r="BC20" s="41"/>
      <c r="BD20" s="41"/>
      <c r="BE20" s="41"/>
    </row>
    <row r="21" spans="1:256" ht="13.5" thickBot="1">
      <c r="A21" s="77"/>
      <c r="B21" s="77"/>
      <c r="C21" s="77"/>
      <c r="D21" s="77"/>
      <c r="E21" s="77"/>
      <c r="F21" s="77"/>
      <c r="G21" s="77"/>
      <c r="H21" s="77"/>
      <c r="I21" s="77"/>
    </row>
    <row r="22" spans="1:256">
      <c r="A22" s="71" t="s">
        <v>59</v>
      </c>
      <c r="B22" s="72"/>
      <c r="C22" s="72"/>
      <c r="D22" s="125"/>
      <c r="E22" s="126" t="s">
        <v>60</v>
      </c>
      <c r="F22" s="127" t="s">
        <v>61</v>
      </c>
      <c r="G22" s="128" t="s">
        <v>62</v>
      </c>
      <c r="H22" s="129"/>
      <c r="I22" s="130" t="s">
        <v>60</v>
      </c>
    </row>
    <row r="23" spans="1:256">
      <c r="A23" s="64" t="s">
        <v>266</v>
      </c>
      <c r="B23" s="55"/>
      <c r="C23" s="55"/>
      <c r="D23" s="131"/>
      <c r="E23" s="132"/>
      <c r="F23" s="133"/>
      <c r="G23" s="134">
        <f t="shared" ref="G23:G30" si="0">CHOOSE(BA23+1,HSV+PSV,HSV+PSV+Mont,HSV+PSV+Dodavka+Mont,HSV,PSV,Mont,Dodavka,Mont+Dodavka,0)</f>
        <v>0</v>
      </c>
      <c r="H23" s="135"/>
      <c r="I23" s="136">
        <f t="shared" ref="I23:I30" si="1">E23+F23*G23/100</f>
        <v>0</v>
      </c>
      <c r="BA23">
        <v>0</v>
      </c>
    </row>
    <row r="24" spans="1:256">
      <c r="A24" s="64" t="s">
        <v>267</v>
      </c>
      <c r="B24" s="55"/>
      <c r="C24" s="55"/>
      <c r="D24" s="131"/>
      <c r="E24" s="132"/>
      <c r="F24" s="133"/>
      <c r="G24" s="134">
        <f t="shared" si="0"/>
        <v>0</v>
      </c>
      <c r="H24" s="135"/>
      <c r="I24" s="136">
        <f t="shared" si="1"/>
        <v>0</v>
      </c>
      <c r="BA24">
        <v>0</v>
      </c>
    </row>
    <row r="25" spans="1:256">
      <c r="A25" s="64" t="s">
        <v>268</v>
      </c>
      <c r="B25" s="55"/>
      <c r="C25" s="55"/>
      <c r="D25" s="131"/>
      <c r="E25" s="132"/>
      <c r="F25" s="133"/>
      <c r="G25" s="134">
        <f t="shared" si="0"/>
        <v>0</v>
      </c>
      <c r="H25" s="135"/>
      <c r="I25" s="136">
        <f t="shared" si="1"/>
        <v>0</v>
      </c>
      <c r="BA25">
        <v>0</v>
      </c>
    </row>
    <row r="26" spans="1:256">
      <c r="A26" s="64" t="s">
        <v>269</v>
      </c>
      <c r="B26" s="55"/>
      <c r="C26" s="55"/>
      <c r="D26" s="131"/>
      <c r="E26" s="132"/>
      <c r="F26" s="133"/>
      <c r="G26" s="134">
        <f t="shared" si="0"/>
        <v>0</v>
      </c>
      <c r="H26" s="135"/>
      <c r="I26" s="136">
        <f t="shared" si="1"/>
        <v>0</v>
      </c>
      <c r="BA26">
        <v>0</v>
      </c>
    </row>
    <row r="27" spans="1:256">
      <c r="A27" s="64" t="s">
        <v>270</v>
      </c>
      <c r="B27" s="55"/>
      <c r="C27" s="55"/>
      <c r="D27" s="131"/>
      <c r="E27" s="132"/>
      <c r="F27" s="133"/>
      <c r="G27" s="134">
        <f t="shared" si="0"/>
        <v>0</v>
      </c>
      <c r="H27" s="135"/>
      <c r="I27" s="136">
        <f t="shared" si="1"/>
        <v>0</v>
      </c>
      <c r="BA27">
        <v>1</v>
      </c>
    </row>
    <row r="28" spans="1:256">
      <c r="A28" s="64" t="s">
        <v>271</v>
      </c>
      <c r="B28" s="55"/>
      <c r="C28" s="55"/>
      <c r="D28" s="131"/>
      <c r="E28" s="132"/>
      <c r="F28" s="133"/>
      <c r="G28" s="134">
        <f t="shared" si="0"/>
        <v>0</v>
      </c>
      <c r="H28" s="135"/>
      <c r="I28" s="136">
        <f t="shared" si="1"/>
        <v>0</v>
      </c>
      <c r="BA28">
        <v>1</v>
      </c>
    </row>
    <row r="29" spans="1:256">
      <c r="A29" s="64" t="s">
        <v>272</v>
      </c>
      <c r="B29" s="55"/>
      <c r="C29" s="55"/>
      <c r="D29" s="131"/>
      <c r="E29" s="132"/>
      <c r="F29" s="133"/>
      <c r="G29" s="134">
        <f t="shared" si="0"/>
        <v>0</v>
      </c>
      <c r="H29" s="135"/>
      <c r="I29" s="136">
        <f t="shared" si="1"/>
        <v>0</v>
      </c>
      <c r="BA29">
        <v>2</v>
      </c>
    </row>
    <row r="30" spans="1:256">
      <c r="A30" s="64" t="s">
        <v>273</v>
      </c>
      <c r="B30" s="55"/>
      <c r="C30" s="55"/>
      <c r="D30" s="131"/>
      <c r="E30" s="132"/>
      <c r="F30" s="133"/>
      <c r="G30" s="134">
        <f t="shared" si="0"/>
        <v>0</v>
      </c>
      <c r="H30" s="135"/>
      <c r="I30" s="136">
        <f t="shared" si="1"/>
        <v>0</v>
      </c>
      <c r="BA30">
        <v>2</v>
      </c>
    </row>
    <row r="31" spans="1:256" ht="13.5" thickBot="1">
      <c r="A31" s="137"/>
      <c r="B31" s="138" t="s">
        <v>63</v>
      </c>
      <c r="C31" s="139"/>
      <c r="D31" s="140"/>
      <c r="E31" s="141"/>
      <c r="F31" s="142"/>
      <c r="G31" s="142"/>
      <c r="H31" s="223">
        <f>SUM(I23:I30)</f>
        <v>0</v>
      </c>
      <c r="I31" s="224"/>
    </row>
    <row r="33" spans="2:9">
      <c r="B33" s="123"/>
      <c r="F33" s="143"/>
      <c r="G33" s="144"/>
      <c r="H33" s="144"/>
      <c r="I33" s="145"/>
    </row>
    <row r="34" spans="2:9">
      <c r="F34" s="143"/>
      <c r="G34" s="144"/>
      <c r="H34" s="144"/>
      <c r="I34" s="145"/>
    </row>
    <row r="35" spans="2:9">
      <c r="F35" s="143"/>
      <c r="G35" s="144"/>
      <c r="H35" s="144"/>
      <c r="I35" s="145"/>
    </row>
    <row r="36" spans="2:9">
      <c r="F36" s="143"/>
      <c r="G36" s="144"/>
      <c r="H36" s="144"/>
      <c r="I36" s="145"/>
    </row>
    <row r="37" spans="2:9">
      <c r="F37" s="143"/>
      <c r="G37" s="144"/>
      <c r="H37" s="144"/>
      <c r="I37" s="145"/>
    </row>
    <row r="38" spans="2:9">
      <c r="F38" s="143"/>
      <c r="G38" s="144"/>
      <c r="H38" s="144"/>
      <c r="I38" s="145"/>
    </row>
    <row r="39" spans="2:9">
      <c r="F39" s="143"/>
      <c r="G39" s="144"/>
      <c r="H39" s="144"/>
      <c r="I39" s="145"/>
    </row>
    <row r="40" spans="2:9">
      <c r="F40" s="143"/>
      <c r="G40" s="144"/>
      <c r="H40" s="144"/>
      <c r="I40" s="145"/>
    </row>
    <row r="41" spans="2:9">
      <c r="F41" s="143"/>
      <c r="G41" s="144"/>
      <c r="H41" s="144"/>
      <c r="I41" s="145"/>
    </row>
    <row r="42" spans="2:9">
      <c r="F42" s="143"/>
      <c r="G42" s="144"/>
      <c r="H42" s="144"/>
      <c r="I42" s="145"/>
    </row>
    <row r="43" spans="2:9">
      <c r="F43" s="143"/>
      <c r="G43" s="144"/>
      <c r="H43" s="144"/>
      <c r="I43" s="145"/>
    </row>
    <row r="44" spans="2:9">
      <c r="F44" s="143"/>
      <c r="G44" s="144"/>
      <c r="H44" s="144"/>
      <c r="I44" s="145"/>
    </row>
    <row r="45" spans="2:9">
      <c r="F45" s="143"/>
      <c r="G45" s="144"/>
      <c r="H45" s="144"/>
      <c r="I45" s="145"/>
    </row>
    <row r="46" spans="2:9">
      <c r="F46" s="143"/>
      <c r="G46" s="144"/>
      <c r="H46" s="144"/>
      <c r="I46" s="145"/>
    </row>
    <row r="47" spans="2:9">
      <c r="F47" s="143"/>
      <c r="G47" s="144"/>
      <c r="H47" s="144"/>
      <c r="I47" s="145"/>
    </row>
    <row r="48" spans="2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  <row r="77" spans="6:9">
      <c r="F77" s="143"/>
      <c r="G77" s="144"/>
      <c r="H77" s="144"/>
      <c r="I77" s="145"/>
    </row>
    <row r="78" spans="6:9">
      <c r="F78" s="143"/>
      <c r="G78" s="144"/>
      <c r="H78" s="144"/>
      <c r="I78" s="145"/>
    </row>
    <row r="79" spans="6:9">
      <c r="F79" s="143"/>
      <c r="G79" s="144"/>
      <c r="H79" s="144"/>
      <c r="I79" s="145"/>
    </row>
    <row r="80" spans="6:9">
      <c r="F80" s="143"/>
      <c r="G80" s="144"/>
      <c r="H80" s="144"/>
      <c r="I80" s="145"/>
    </row>
    <row r="81" spans="6:9">
      <c r="F81" s="143"/>
      <c r="G81" s="144"/>
      <c r="H81" s="144"/>
      <c r="I81" s="145"/>
    </row>
    <row r="82" spans="6:9">
      <c r="F82" s="143"/>
      <c r="G82" s="144"/>
      <c r="H82" s="144"/>
      <c r="I82" s="145"/>
    </row>
  </sheetData>
  <mergeCells count="4">
    <mergeCell ref="A1:B1"/>
    <mergeCell ref="A2:B2"/>
    <mergeCell ref="G2:I2"/>
    <mergeCell ref="H31:I3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51"/>
  <sheetViews>
    <sheetView showGridLines="0" showZeros="0" zoomScaleNormal="100" workbookViewId="0">
      <selection activeCell="A178" sqref="A178:XFD180"/>
    </sheetView>
  </sheetViews>
  <sheetFormatPr defaultColWidth="9.140625"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5" customWidth="1"/>
    <col min="6" max="6" width="9.85546875" style="146" customWidth="1"/>
    <col min="7" max="7" width="13.85546875" style="146" customWidth="1"/>
    <col min="8" max="11" width="9.140625" style="146"/>
    <col min="12" max="12" width="75.28515625" style="146" customWidth="1"/>
    <col min="13" max="13" width="45.28515625" style="146" customWidth="1"/>
    <col min="14" max="256" width="9.140625" style="146"/>
    <col min="257" max="257" width="4.42578125" style="146" customWidth="1"/>
    <col min="258" max="258" width="11.5703125" style="146" customWidth="1"/>
    <col min="259" max="259" width="40.42578125" style="146" customWidth="1"/>
    <col min="260" max="260" width="5.5703125" style="146" customWidth="1"/>
    <col min="261" max="261" width="8.5703125" style="146" customWidth="1"/>
    <col min="262" max="262" width="9.85546875" style="146" customWidth="1"/>
    <col min="263" max="263" width="13.85546875" style="146" customWidth="1"/>
    <col min="264" max="267" width="9.140625" style="146"/>
    <col min="268" max="268" width="75.28515625" style="146" customWidth="1"/>
    <col min="269" max="269" width="45.28515625" style="146" customWidth="1"/>
    <col min="270" max="512" width="9.140625" style="146"/>
    <col min="513" max="513" width="4.42578125" style="146" customWidth="1"/>
    <col min="514" max="514" width="11.5703125" style="146" customWidth="1"/>
    <col min="515" max="515" width="40.42578125" style="146" customWidth="1"/>
    <col min="516" max="516" width="5.5703125" style="146" customWidth="1"/>
    <col min="517" max="517" width="8.5703125" style="146" customWidth="1"/>
    <col min="518" max="518" width="9.85546875" style="146" customWidth="1"/>
    <col min="519" max="519" width="13.85546875" style="146" customWidth="1"/>
    <col min="520" max="523" width="9.140625" style="146"/>
    <col min="524" max="524" width="75.28515625" style="146" customWidth="1"/>
    <col min="525" max="525" width="45.28515625" style="146" customWidth="1"/>
    <col min="526" max="768" width="9.140625" style="146"/>
    <col min="769" max="769" width="4.42578125" style="146" customWidth="1"/>
    <col min="770" max="770" width="11.5703125" style="146" customWidth="1"/>
    <col min="771" max="771" width="40.42578125" style="146" customWidth="1"/>
    <col min="772" max="772" width="5.5703125" style="146" customWidth="1"/>
    <col min="773" max="773" width="8.5703125" style="146" customWidth="1"/>
    <col min="774" max="774" width="9.85546875" style="146" customWidth="1"/>
    <col min="775" max="775" width="13.85546875" style="146" customWidth="1"/>
    <col min="776" max="779" width="9.140625" style="146"/>
    <col min="780" max="780" width="75.28515625" style="146" customWidth="1"/>
    <col min="781" max="781" width="45.28515625" style="146" customWidth="1"/>
    <col min="782" max="1024" width="9.140625" style="146"/>
    <col min="1025" max="1025" width="4.42578125" style="146" customWidth="1"/>
    <col min="1026" max="1026" width="11.5703125" style="146" customWidth="1"/>
    <col min="1027" max="1027" width="40.42578125" style="146" customWidth="1"/>
    <col min="1028" max="1028" width="5.5703125" style="146" customWidth="1"/>
    <col min="1029" max="1029" width="8.5703125" style="146" customWidth="1"/>
    <col min="1030" max="1030" width="9.85546875" style="146" customWidth="1"/>
    <col min="1031" max="1031" width="13.85546875" style="146" customWidth="1"/>
    <col min="1032" max="1035" width="9.140625" style="146"/>
    <col min="1036" max="1036" width="75.28515625" style="146" customWidth="1"/>
    <col min="1037" max="1037" width="45.28515625" style="146" customWidth="1"/>
    <col min="1038" max="1280" width="9.140625" style="146"/>
    <col min="1281" max="1281" width="4.42578125" style="146" customWidth="1"/>
    <col min="1282" max="1282" width="11.5703125" style="146" customWidth="1"/>
    <col min="1283" max="1283" width="40.42578125" style="146" customWidth="1"/>
    <col min="1284" max="1284" width="5.5703125" style="146" customWidth="1"/>
    <col min="1285" max="1285" width="8.5703125" style="146" customWidth="1"/>
    <col min="1286" max="1286" width="9.85546875" style="146" customWidth="1"/>
    <col min="1287" max="1287" width="13.85546875" style="146" customWidth="1"/>
    <col min="1288" max="1291" width="9.140625" style="146"/>
    <col min="1292" max="1292" width="75.28515625" style="146" customWidth="1"/>
    <col min="1293" max="1293" width="45.28515625" style="146" customWidth="1"/>
    <col min="1294" max="1536" width="9.140625" style="146"/>
    <col min="1537" max="1537" width="4.42578125" style="146" customWidth="1"/>
    <col min="1538" max="1538" width="11.5703125" style="146" customWidth="1"/>
    <col min="1539" max="1539" width="40.42578125" style="146" customWidth="1"/>
    <col min="1540" max="1540" width="5.5703125" style="146" customWidth="1"/>
    <col min="1541" max="1541" width="8.5703125" style="146" customWidth="1"/>
    <col min="1542" max="1542" width="9.85546875" style="146" customWidth="1"/>
    <col min="1543" max="1543" width="13.85546875" style="146" customWidth="1"/>
    <col min="1544" max="1547" width="9.140625" style="146"/>
    <col min="1548" max="1548" width="75.28515625" style="146" customWidth="1"/>
    <col min="1549" max="1549" width="45.28515625" style="146" customWidth="1"/>
    <col min="1550" max="1792" width="9.140625" style="146"/>
    <col min="1793" max="1793" width="4.42578125" style="146" customWidth="1"/>
    <col min="1794" max="1794" width="11.5703125" style="146" customWidth="1"/>
    <col min="1795" max="1795" width="40.42578125" style="146" customWidth="1"/>
    <col min="1796" max="1796" width="5.5703125" style="146" customWidth="1"/>
    <col min="1797" max="1797" width="8.5703125" style="146" customWidth="1"/>
    <col min="1798" max="1798" width="9.85546875" style="146" customWidth="1"/>
    <col min="1799" max="1799" width="13.85546875" style="146" customWidth="1"/>
    <col min="1800" max="1803" width="9.140625" style="146"/>
    <col min="1804" max="1804" width="75.28515625" style="146" customWidth="1"/>
    <col min="1805" max="1805" width="45.28515625" style="146" customWidth="1"/>
    <col min="1806" max="2048" width="9.140625" style="146"/>
    <col min="2049" max="2049" width="4.42578125" style="146" customWidth="1"/>
    <col min="2050" max="2050" width="11.5703125" style="146" customWidth="1"/>
    <col min="2051" max="2051" width="40.42578125" style="146" customWidth="1"/>
    <col min="2052" max="2052" width="5.5703125" style="146" customWidth="1"/>
    <col min="2053" max="2053" width="8.5703125" style="146" customWidth="1"/>
    <col min="2054" max="2054" width="9.85546875" style="146" customWidth="1"/>
    <col min="2055" max="2055" width="13.85546875" style="146" customWidth="1"/>
    <col min="2056" max="2059" width="9.140625" style="146"/>
    <col min="2060" max="2060" width="75.28515625" style="146" customWidth="1"/>
    <col min="2061" max="2061" width="45.28515625" style="146" customWidth="1"/>
    <col min="2062" max="2304" width="9.140625" style="146"/>
    <col min="2305" max="2305" width="4.42578125" style="146" customWidth="1"/>
    <col min="2306" max="2306" width="11.5703125" style="146" customWidth="1"/>
    <col min="2307" max="2307" width="40.42578125" style="146" customWidth="1"/>
    <col min="2308" max="2308" width="5.5703125" style="146" customWidth="1"/>
    <col min="2309" max="2309" width="8.5703125" style="146" customWidth="1"/>
    <col min="2310" max="2310" width="9.85546875" style="146" customWidth="1"/>
    <col min="2311" max="2311" width="13.85546875" style="146" customWidth="1"/>
    <col min="2312" max="2315" width="9.140625" style="146"/>
    <col min="2316" max="2316" width="75.28515625" style="146" customWidth="1"/>
    <col min="2317" max="2317" width="45.28515625" style="146" customWidth="1"/>
    <col min="2318" max="2560" width="9.140625" style="146"/>
    <col min="2561" max="2561" width="4.42578125" style="146" customWidth="1"/>
    <col min="2562" max="2562" width="11.5703125" style="146" customWidth="1"/>
    <col min="2563" max="2563" width="40.42578125" style="146" customWidth="1"/>
    <col min="2564" max="2564" width="5.5703125" style="146" customWidth="1"/>
    <col min="2565" max="2565" width="8.5703125" style="146" customWidth="1"/>
    <col min="2566" max="2566" width="9.85546875" style="146" customWidth="1"/>
    <col min="2567" max="2567" width="13.85546875" style="146" customWidth="1"/>
    <col min="2568" max="2571" width="9.140625" style="146"/>
    <col min="2572" max="2572" width="75.28515625" style="146" customWidth="1"/>
    <col min="2573" max="2573" width="45.28515625" style="146" customWidth="1"/>
    <col min="2574" max="2816" width="9.140625" style="146"/>
    <col min="2817" max="2817" width="4.42578125" style="146" customWidth="1"/>
    <col min="2818" max="2818" width="11.5703125" style="146" customWidth="1"/>
    <col min="2819" max="2819" width="40.42578125" style="146" customWidth="1"/>
    <col min="2820" max="2820" width="5.5703125" style="146" customWidth="1"/>
    <col min="2821" max="2821" width="8.5703125" style="146" customWidth="1"/>
    <col min="2822" max="2822" width="9.85546875" style="146" customWidth="1"/>
    <col min="2823" max="2823" width="13.85546875" style="146" customWidth="1"/>
    <col min="2824" max="2827" width="9.140625" style="146"/>
    <col min="2828" max="2828" width="75.28515625" style="146" customWidth="1"/>
    <col min="2829" max="2829" width="45.28515625" style="146" customWidth="1"/>
    <col min="2830" max="3072" width="9.140625" style="146"/>
    <col min="3073" max="3073" width="4.42578125" style="146" customWidth="1"/>
    <col min="3074" max="3074" width="11.5703125" style="146" customWidth="1"/>
    <col min="3075" max="3075" width="40.42578125" style="146" customWidth="1"/>
    <col min="3076" max="3076" width="5.5703125" style="146" customWidth="1"/>
    <col min="3077" max="3077" width="8.5703125" style="146" customWidth="1"/>
    <col min="3078" max="3078" width="9.85546875" style="146" customWidth="1"/>
    <col min="3079" max="3079" width="13.85546875" style="146" customWidth="1"/>
    <col min="3080" max="3083" width="9.140625" style="146"/>
    <col min="3084" max="3084" width="75.28515625" style="146" customWidth="1"/>
    <col min="3085" max="3085" width="45.28515625" style="146" customWidth="1"/>
    <col min="3086" max="3328" width="9.140625" style="146"/>
    <col min="3329" max="3329" width="4.42578125" style="146" customWidth="1"/>
    <col min="3330" max="3330" width="11.5703125" style="146" customWidth="1"/>
    <col min="3331" max="3331" width="40.42578125" style="146" customWidth="1"/>
    <col min="3332" max="3332" width="5.5703125" style="146" customWidth="1"/>
    <col min="3333" max="3333" width="8.5703125" style="146" customWidth="1"/>
    <col min="3334" max="3334" width="9.85546875" style="146" customWidth="1"/>
    <col min="3335" max="3335" width="13.85546875" style="146" customWidth="1"/>
    <col min="3336" max="3339" width="9.140625" style="146"/>
    <col min="3340" max="3340" width="75.28515625" style="146" customWidth="1"/>
    <col min="3341" max="3341" width="45.28515625" style="146" customWidth="1"/>
    <col min="3342" max="3584" width="9.140625" style="146"/>
    <col min="3585" max="3585" width="4.42578125" style="146" customWidth="1"/>
    <col min="3586" max="3586" width="11.5703125" style="146" customWidth="1"/>
    <col min="3587" max="3587" width="40.42578125" style="146" customWidth="1"/>
    <col min="3588" max="3588" width="5.5703125" style="146" customWidth="1"/>
    <col min="3589" max="3589" width="8.5703125" style="146" customWidth="1"/>
    <col min="3590" max="3590" width="9.85546875" style="146" customWidth="1"/>
    <col min="3591" max="3591" width="13.85546875" style="146" customWidth="1"/>
    <col min="3592" max="3595" width="9.140625" style="146"/>
    <col min="3596" max="3596" width="75.28515625" style="146" customWidth="1"/>
    <col min="3597" max="3597" width="45.28515625" style="146" customWidth="1"/>
    <col min="3598" max="3840" width="9.140625" style="146"/>
    <col min="3841" max="3841" width="4.42578125" style="146" customWidth="1"/>
    <col min="3842" max="3842" width="11.5703125" style="146" customWidth="1"/>
    <col min="3843" max="3843" width="40.42578125" style="146" customWidth="1"/>
    <col min="3844" max="3844" width="5.5703125" style="146" customWidth="1"/>
    <col min="3845" max="3845" width="8.5703125" style="146" customWidth="1"/>
    <col min="3846" max="3846" width="9.85546875" style="146" customWidth="1"/>
    <col min="3847" max="3847" width="13.85546875" style="146" customWidth="1"/>
    <col min="3848" max="3851" width="9.140625" style="146"/>
    <col min="3852" max="3852" width="75.28515625" style="146" customWidth="1"/>
    <col min="3853" max="3853" width="45.28515625" style="146" customWidth="1"/>
    <col min="3854" max="4096" width="9.140625" style="146"/>
    <col min="4097" max="4097" width="4.42578125" style="146" customWidth="1"/>
    <col min="4098" max="4098" width="11.5703125" style="146" customWidth="1"/>
    <col min="4099" max="4099" width="40.42578125" style="146" customWidth="1"/>
    <col min="4100" max="4100" width="5.5703125" style="146" customWidth="1"/>
    <col min="4101" max="4101" width="8.5703125" style="146" customWidth="1"/>
    <col min="4102" max="4102" width="9.85546875" style="146" customWidth="1"/>
    <col min="4103" max="4103" width="13.85546875" style="146" customWidth="1"/>
    <col min="4104" max="4107" width="9.140625" style="146"/>
    <col min="4108" max="4108" width="75.28515625" style="146" customWidth="1"/>
    <col min="4109" max="4109" width="45.28515625" style="146" customWidth="1"/>
    <col min="4110" max="4352" width="9.140625" style="146"/>
    <col min="4353" max="4353" width="4.42578125" style="146" customWidth="1"/>
    <col min="4354" max="4354" width="11.5703125" style="146" customWidth="1"/>
    <col min="4355" max="4355" width="40.42578125" style="146" customWidth="1"/>
    <col min="4356" max="4356" width="5.5703125" style="146" customWidth="1"/>
    <col min="4357" max="4357" width="8.5703125" style="146" customWidth="1"/>
    <col min="4358" max="4358" width="9.85546875" style="146" customWidth="1"/>
    <col min="4359" max="4359" width="13.85546875" style="146" customWidth="1"/>
    <col min="4360" max="4363" width="9.140625" style="146"/>
    <col min="4364" max="4364" width="75.28515625" style="146" customWidth="1"/>
    <col min="4365" max="4365" width="45.28515625" style="146" customWidth="1"/>
    <col min="4366" max="4608" width="9.140625" style="146"/>
    <col min="4609" max="4609" width="4.42578125" style="146" customWidth="1"/>
    <col min="4610" max="4610" width="11.5703125" style="146" customWidth="1"/>
    <col min="4611" max="4611" width="40.42578125" style="146" customWidth="1"/>
    <col min="4612" max="4612" width="5.5703125" style="146" customWidth="1"/>
    <col min="4613" max="4613" width="8.5703125" style="146" customWidth="1"/>
    <col min="4614" max="4614" width="9.85546875" style="146" customWidth="1"/>
    <col min="4615" max="4615" width="13.85546875" style="146" customWidth="1"/>
    <col min="4616" max="4619" width="9.140625" style="146"/>
    <col min="4620" max="4620" width="75.28515625" style="146" customWidth="1"/>
    <col min="4621" max="4621" width="45.28515625" style="146" customWidth="1"/>
    <col min="4622" max="4864" width="9.140625" style="146"/>
    <col min="4865" max="4865" width="4.42578125" style="146" customWidth="1"/>
    <col min="4866" max="4866" width="11.5703125" style="146" customWidth="1"/>
    <col min="4867" max="4867" width="40.42578125" style="146" customWidth="1"/>
    <col min="4868" max="4868" width="5.5703125" style="146" customWidth="1"/>
    <col min="4869" max="4869" width="8.5703125" style="146" customWidth="1"/>
    <col min="4870" max="4870" width="9.85546875" style="146" customWidth="1"/>
    <col min="4871" max="4871" width="13.85546875" style="146" customWidth="1"/>
    <col min="4872" max="4875" width="9.140625" style="146"/>
    <col min="4876" max="4876" width="75.28515625" style="146" customWidth="1"/>
    <col min="4877" max="4877" width="45.28515625" style="146" customWidth="1"/>
    <col min="4878" max="5120" width="9.140625" style="146"/>
    <col min="5121" max="5121" width="4.42578125" style="146" customWidth="1"/>
    <col min="5122" max="5122" width="11.5703125" style="146" customWidth="1"/>
    <col min="5123" max="5123" width="40.42578125" style="146" customWidth="1"/>
    <col min="5124" max="5124" width="5.5703125" style="146" customWidth="1"/>
    <col min="5125" max="5125" width="8.5703125" style="146" customWidth="1"/>
    <col min="5126" max="5126" width="9.85546875" style="146" customWidth="1"/>
    <col min="5127" max="5127" width="13.85546875" style="146" customWidth="1"/>
    <col min="5128" max="5131" width="9.140625" style="146"/>
    <col min="5132" max="5132" width="75.28515625" style="146" customWidth="1"/>
    <col min="5133" max="5133" width="45.28515625" style="146" customWidth="1"/>
    <col min="5134" max="5376" width="9.140625" style="146"/>
    <col min="5377" max="5377" width="4.42578125" style="146" customWidth="1"/>
    <col min="5378" max="5378" width="11.5703125" style="146" customWidth="1"/>
    <col min="5379" max="5379" width="40.42578125" style="146" customWidth="1"/>
    <col min="5380" max="5380" width="5.5703125" style="146" customWidth="1"/>
    <col min="5381" max="5381" width="8.5703125" style="146" customWidth="1"/>
    <col min="5382" max="5382" width="9.85546875" style="146" customWidth="1"/>
    <col min="5383" max="5383" width="13.85546875" style="146" customWidth="1"/>
    <col min="5384" max="5387" width="9.140625" style="146"/>
    <col min="5388" max="5388" width="75.28515625" style="146" customWidth="1"/>
    <col min="5389" max="5389" width="45.28515625" style="146" customWidth="1"/>
    <col min="5390" max="5632" width="9.140625" style="146"/>
    <col min="5633" max="5633" width="4.42578125" style="146" customWidth="1"/>
    <col min="5634" max="5634" width="11.5703125" style="146" customWidth="1"/>
    <col min="5635" max="5635" width="40.42578125" style="146" customWidth="1"/>
    <col min="5636" max="5636" width="5.5703125" style="146" customWidth="1"/>
    <col min="5637" max="5637" width="8.5703125" style="146" customWidth="1"/>
    <col min="5638" max="5638" width="9.85546875" style="146" customWidth="1"/>
    <col min="5639" max="5639" width="13.85546875" style="146" customWidth="1"/>
    <col min="5640" max="5643" width="9.140625" style="146"/>
    <col min="5644" max="5644" width="75.28515625" style="146" customWidth="1"/>
    <col min="5645" max="5645" width="45.28515625" style="146" customWidth="1"/>
    <col min="5646" max="5888" width="9.140625" style="146"/>
    <col min="5889" max="5889" width="4.42578125" style="146" customWidth="1"/>
    <col min="5890" max="5890" width="11.5703125" style="146" customWidth="1"/>
    <col min="5891" max="5891" width="40.42578125" style="146" customWidth="1"/>
    <col min="5892" max="5892" width="5.5703125" style="146" customWidth="1"/>
    <col min="5893" max="5893" width="8.5703125" style="146" customWidth="1"/>
    <col min="5894" max="5894" width="9.85546875" style="146" customWidth="1"/>
    <col min="5895" max="5895" width="13.85546875" style="146" customWidth="1"/>
    <col min="5896" max="5899" width="9.140625" style="146"/>
    <col min="5900" max="5900" width="75.28515625" style="146" customWidth="1"/>
    <col min="5901" max="5901" width="45.28515625" style="146" customWidth="1"/>
    <col min="5902" max="6144" width="9.140625" style="146"/>
    <col min="6145" max="6145" width="4.42578125" style="146" customWidth="1"/>
    <col min="6146" max="6146" width="11.5703125" style="146" customWidth="1"/>
    <col min="6147" max="6147" width="40.42578125" style="146" customWidth="1"/>
    <col min="6148" max="6148" width="5.5703125" style="146" customWidth="1"/>
    <col min="6149" max="6149" width="8.5703125" style="146" customWidth="1"/>
    <col min="6150" max="6150" width="9.85546875" style="146" customWidth="1"/>
    <col min="6151" max="6151" width="13.85546875" style="146" customWidth="1"/>
    <col min="6152" max="6155" width="9.140625" style="146"/>
    <col min="6156" max="6156" width="75.28515625" style="146" customWidth="1"/>
    <col min="6157" max="6157" width="45.28515625" style="146" customWidth="1"/>
    <col min="6158" max="6400" width="9.140625" style="146"/>
    <col min="6401" max="6401" width="4.42578125" style="146" customWidth="1"/>
    <col min="6402" max="6402" width="11.5703125" style="146" customWidth="1"/>
    <col min="6403" max="6403" width="40.42578125" style="146" customWidth="1"/>
    <col min="6404" max="6404" width="5.5703125" style="146" customWidth="1"/>
    <col min="6405" max="6405" width="8.5703125" style="146" customWidth="1"/>
    <col min="6406" max="6406" width="9.85546875" style="146" customWidth="1"/>
    <col min="6407" max="6407" width="13.85546875" style="146" customWidth="1"/>
    <col min="6408" max="6411" width="9.140625" style="146"/>
    <col min="6412" max="6412" width="75.28515625" style="146" customWidth="1"/>
    <col min="6413" max="6413" width="45.28515625" style="146" customWidth="1"/>
    <col min="6414" max="6656" width="9.140625" style="146"/>
    <col min="6657" max="6657" width="4.42578125" style="146" customWidth="1"/>
    <col min="6658" max="6658" width="11.5703125" style="146" customWidth="1"/>
    <col min="6659" max="6659" width="40.42578125" style="146" customWidth="1"/>
    <col min="6660" max="6660" width="5.5703125" style="146" customWidth="1"/>
    <col min="6661" max="6661" width="8.5703125" style="146" customWidth="1"/>
    <col min="6662" max="6662" width="9.85546875" style="146" customWidth="1"/>
    <col min="6663" max="6663" width="13.85546875" style="146" customWidth="1"/>
    <col min="6664" max="6667" width="9.140625" style="146"/>
    <col min="6668" max="6668" width="75.28515625" style="146" customWidth="1"/>
    <col min="6669" max="6669" width="45.28515625" style="146" customWidth="1"/>
    <col min="6670" max="6912" width="9.140625" style="146"/>
    <col min="6913" max="6913" width="4.42578125" style="146" customWidth="1"/>
    <col min="6914" max="6914" width="11.5703125" style="146" customWidth="1"/>
    <col min="6915" max="6915" width="40.42578125" style="146" customWidth="1"/>
    <col min="6916" max="6916" width="5.5703125" style="146" customWidth="1"/>
    <col min="6917" max="6917" width="8.5703125" style="146" customWidth="1"/>
    <col min="6918" max="6918" width="9.85546875" style="146" customWidth="1"/>
    <col min="6919" max="6919" width="13.85546875" style="146" customWidth="1"/>
    <col min="6920" max="6923" width="9.140625" style="146"/>
    <col min="6924" max="6924" width="75.28515625" style="146" customWidth="1"/>
    <col min="6925" max="6925" width="45.28515625" style="146" customWidth="1"/>
    <col min="6926" max="7168" width="9.140625" style="146"/>
    <col min="7169" max="7169" width="4.42578125" style="146" customWidth="1"/>
    <col min="7170" max="7170" width="11.5703125" style="146" customWidth="1"/>
    <col min="7171" max="7171" width="40.42578125" style="146" customWidth="1"/>
    <col min="7172" max="7172" width="5.5703125" style="146" customWidth="1"/>
    <col min="7173" max="7173" width="8.5703125" style="146" customWidth="1"/>
    <col min="7174" max="7174" width="9.85546875" style="146" customWidth="1"/>
    <col min="7175" max="7175" width="13.85546875" style="146" customWidth="1"/>
    <col min="7176" max="7179" width="9.140625" style="146"/>
    <col min="7180" max="7180" width="75.28515625" style="146" customWidth="1"/>
    <col min="7181" max="7181" width="45.28515625" style="146" customWidth="1"/>
    <col min="7182" max="7424" width="9.140625" style="146"/>
    <col min="7425" max="7425" width="4.42578125" style="146" customWidth="1"/>
    <col min="7426" max="7426" width="11.5703125" style="146" customWidth="1"/>
    <col min="7427" max="7427" width="40.42578125" style="146" customWidth="1"/>
    <col min="7428" max="7428" width="5.5703125" style="146" customWidth="1"/>
    <col min="7429" max="7429" width="8.5703125" style="146" customWidth="1"/>
    <col min="7430" max="7430" width="9.85546875" style="146" customWidth="1"/>
    <col min="7431" max="7431" width="13.85546875" style="146" customWidth="1"/>
    <col min="7432" max="7435" width="9.140625" style="146"/>
    <col min="7436" max="7436" width="75.28515625" style="146" customWidth="1"/>
    <col min="7437" max="7437" width="45.28515625" style="146" customWidth="1"/>
    <col min="7438" max="7680" width="9.140625" style="146"/>
    <col min="7681" max="7681" width="4.42578125" style="146" customWidth="1"/>
    <col min="7682" max="7682" width="11.5703125" style="146" customWidth="1"/>
    <col min="7683" max="7683" width="40.42578125" style="146" customWidth="1"/>
    <col min="7684" max="7684" width="5.5703125" style="146" customWidth="1"/>
    <col min="7685" max="7685" width="8.5703125" style="146" customWidth="1"/>
    <col min="7686" max="7686" width="9.85546875" style="146" customWidth="1"/>
    <col min="7687" max="7687" width="13.85546875" style="146" customWidth="1"/>
    <col min="7688" max="7691" width="9.140625" style="146"/>
    <col min="7692" max="7692" width="75.28515625" style="146" customWidth="1"/>
    <col min="7693" max="7693" width="45.28515625" style="146" customWidth="1"/>
    <col min="7694" max="7936" width="9.140625" style="146"/>
    <col min="7937" max="7937" width="4.42578125" style="146" customWidth="1"/>
    <col min="7938" max="7938" width="11.5703125" style="146" customWidth="1"/>
    <col min="7939" max="7939" width="40.42578125" style="146" customWidth="1"/>
    <col min="7940" max="7940" width="5.5703125" style="146" customWidth="1"/>
    <col min="7941" max="7941" width="8.5703125" style="146" customWidth="1"/>
    <col min="7942" max="7942" width="9.85546875" style="146" customWidth="1"/>
    <col min="7943" max="7943" width="13.85546875" style="146" customWidth="1"/>
    <col min="7944" max="7947" width="9.140625" style="146"/>
    <col min="7948" max="7948" width="75.28515625" style="146" customWidth="1"/>
    <col min="7949" max="7949" width="45.28515625" style="146" customWidth="1"/>
    <col min="7950" max="8192" width="9.140625" style="146"/>
    <col min="8193" max="8193" width="4.42578125" style="146" customWidth="1"/>
    <col min="8194" max="8194" width="11.5703125" style="146" customWidth="1"/>
    <col min="8195" max="8195" width="40.42578125" style="146" customWidth="1"/>
    <col min="8196" max="8196" width="5.5703125" style="146" customWidth="1"/>
    <col min="8197" max="8197" width="8.5703125" style="146" customWidth="1"/>
    <col min="8198" max="8198" width="9.85546875" style="146" customWidth="1"/>
    <col min="8199" max="8199" width="13.85546875" style="146" customWidth="1"/>
    <col min="8200" max="8203" width="9.140625" style="146"/>
    <col min="8204" max="8204" width="75.28515625" style="146" customWidth="1"/>
    <col min="8205" max="8205" width="45.28515625" style="146" customWidth="1"/>
    <col min="8206" max="8448" width="9.140625" style="146"/>
    <col min="8449" max="8449" width="4.42578125" style="146" customWidth="1"/>
    <col min="8450" max="8450" width="11.5703125" style="146" customWidth="1"/>
    <col min="8451" max="8451" width="40.42578125" style="146" customWidth="1"/>
    <col min="8452" max="8452" width="5.5703125" style="146" customWidth="1"/>
    <col min="8453" max="8453" width="8.5703125" style="146" customWidth="1"/>
    <col min="8454" max="8454" width="9.85546875" style="146" customWidth="1"/>
    <col min="8455" max="8455" width="13.85546875" style="146" customWidth="1"/>
    <col min="8456" max="8459" width="9.140625" style="146"/>
    <col min="8460" max="8460" width="75.28515625" style="146" customWidth="1"/>
    <col min="8461" max="8461" width="45.28515625" style="146" customWidth="1"/>
    <col min="8462" max="8704" width="9.140625" style="146"/>
    <col min="8705" max="8705" width="4.42578125" style="146" customWidth="1"/>
    <col min="8706" max="8706" width="11.5703125" style="146" customWidth="1"/>
    <col min="8707" max="8707" width="40.42578125" style="146" customWidth="1"/>
    <col min="8708" max="8708" width="5.5703125" style="146" customWidth="1"/>
    <col min="8709" max="8709" width="8.5703125" style="146" customWidth="1"/>
    <col min="8710" max="8710" width="9.85546875" style="146" customWidth="1"/>
    <col min="8711" max="8711" width="13.85546875" style="146" customWidth="1"/>
    <col min="8712" max="8715" width="9.140625" style="146"/>
    <col min="8716" max="8716" width="75.28515625" style="146" customWidth="1"/>
    <col min="8717" max="8717" width="45.28515625" style="146" customWidth="1"/>
    <col min="8718" max="8960" width="9.140625" style="146"/>
    <col min="8961" max="8961" width="4.42578125" style="146" customWidth="1"/>
    <col min="8962" max="8962" width="11.5703125" style="146" customWidth="1"/>
    <col min="8963" max="8963" width="40.42578125" style="146" customWidth="1"/>
    <col min="8964" max="8964" width="5.5703125" style="146" customWidth="1"/>
    <col min="8965" max="8965" width="8.5703125" style="146" customWidth="1"/>
    <col min="8966" max="8966" width="9.85546875" style="146" customWidth="1"/>
    <col min="8967" max="8967" width="13.85546875" style="146" customWidth="1"/>
    <col min="8968" max="8971" width="9.140625" style="146"/>
    <col min="8972" max="8972" width="75.28515625" style="146" customWidth="1"/>
    <col min="8973" max="8973" width="45.28515625" style="146" customWidth="1"/>
    <col min="8974" max="9216" width="9.140625" style="146"/>
    <col min="9217" max="9217" width="4.42578125" style="146" customWidth="1"/>
    <col min="9218" max="9218" width="11.5703125" style="146" customWidth="1"/>
    <col min="9219" max="9219" width="40.42578125" style="146" customWidth="1"/>
    <col min="9220" max="9220" width="5.5703125" style="146" customWidth="1"/>
    <col min="9221" max="9221" width="8.5703125" style="146" customWidth="1"/>
    <col min="9222" max="9222" width="9.85546875" style="146" customWidth="1"/>
    <col min="9223" max="9223" width="13.85546875" style="146" customWidth="1"/>
    <col min="9224" max="9227" width="9.140625" style="146"/>
    <col min="9228" max="9228" width="75.28515625" style="146" customWidth="1"/>
    <col min="9229" max="9229" width="45.28515625" style="146" customWidth="1"/>
    <col min="9230" max="9472" width="9.140625" style="146"/>
    <col min="9473" max="9473" width="4.42578125" style="146" customWidth="1"/>
    <col min="9474" max="9474" width="11.5703125" style="146" customWidth="1"/>
    <col min="9475" max="9475" width="40.42578125" style="146" customWidth="1"/>
    <col min="9476" max="9476" width="5.5703125" style="146" customWidth="1"/>
    <col min="9477" max="9477" width="8.5703125" style="146" customWidth="1"/>
    <col min="9478" max="9478" width="9.85546875" style="146" customWidth="1"/>
    <col min="9479" max="9479" width="13.85546875" style="146" customWidth="1"/>
    <col min="9480" max="9483" width="9.140625" style="146"/>
    <col min="9484" max="9484" width="75.28515625" style="146" customWidth="1"/>
    <col min="9485" max="9485" width="45.28515625" style="146" customWidth="1"/>
    <col min="9486" max="9728" width="9.140625" style="146"/>
    <col min="9729" max="9729" width="4.42578125" style="146" customWidth="1"/>
    <col min="9730" max="9730" width="11.5703125" style="146" customWidth="1"/>
    <col min="9731" max="9731" width="40.42578125" style="146" customWidth="1"/>
    <col min="9732" max="9732" width="5.5703125" style="146" customWidth="1"/>
    <col min="9733" max="9733" width="8.5703125" style="146" customWidth="1"/>
    <col min="9734" max="9734" width="9.85546875" style="146" customWidth="1"/>
    <col min="9735" max="9735" width="13.85546875" style="146" customWidth="1"/>
    <col min="9736" max="9739" width="9.140625" style="146"/>
    <col min="9740" max="9740" width="75.28515625" style="146" customWidth="1"/>
    <col min="9741" max="9741" width="45.28515625" style="146" customWidth="1"/>
    <col min="9742" max="9984" width="9.140625" style="146"/>
    <col min="9985" max="9985" width="4.42578125" style="146" customWidth="1"/>
    <col min="9986" max="9986" width="11.5703125" style="146" customWidth="1"/>
    <col min="9987" max="9987" width="40.42578125" style="146" customWidth="1"/>
    <col min="9988" max="9988" width="5.5703125" style="146" customWidth="1"/>
    <col min="9989" max="9989" width="8.5703125" style="146" customWidth="1"/>
    <col min="9990" max="9990" width="9.85546875" style="146" customWidth="1"/>
    <col min="9991" max="9991" width="13.85546875" style="146" customWidth="1"/>
    <col min="9992" max="9995" width="9.140625" style="146"/>
    <col min="9996" max="9996" width="75.28515625" style="146" customWidth="1"/>
    <col min="9997" max="9997" width="45.28515625" style="146" customWidth="1"/>
    <col min="9998" max="10240" width="9.140625" style="146"/>
    <col min="10241" max="10241" width="4.42578125" style="146" customWidth="1"/>
    <col min="10242" max="10242" width="11.5703125" style="146" customWidth="1"/>
    <col min="10243" max="10243" width="40.42578125" style="146" customWidth="1"/>
    <col min="10244" max="10244" width="5.5703125" style="146" customWidth="1"/>
    <col min="10245" max="10245" width="8.5703125" style="146" customWidth="1"/>
    <col min="10246" max="10246" width="9.85546875" style="146" customWidth="1"/>
    <col min="10247" max="10247" width="13.85546875" style="146" customWidth="1"/>
    <col min="10248" max="10251" width="9.140625" style="146"/>
    <col min="10252" max="10252" width="75.28515625" style="146" customWidth="1"/>
    <col min="10253" max="10253" width="45.28515625" style="146" customWidth="1"/>
    <col min="10254" max="10496" width="9.140625" style="146"/>
    <col min="10497" max="10497" width="4.42578125" style="146" customWidth="1"/>
    <col min="10498" max="10498" width="11.5703125" style="146" customWidth="1"/>
    <col min="10499" max="10499" width="40.42578125" style="146" customWidth="1"/>
    <col min="10500" max="10500" width="5.5703125" style="146" customWidth="1"/>
    <col min="10501" max="10501" width="8.5703125" style="146" customWidth="1"/>
    <col min="10502" max="10502" width="9.85546875" style="146" customWidth="1"/>
    <col min="10503" max="10503" width="13.85546875" style="146" customWidth="1"/>
    <col min="10504" max="10507" width="9.140625" style="146"/>
    <col min="10508" max="10508" width="75.28515625" style="146" customWidth="1"/>
    <col min="10509" max="10509" width="45.28515625" style="146" customWidth="1"/>
    <col min="10510" max="10752" width="9.140625" style="146"/>
    <col min="10753" max="10753" width="4.42578125" style="146" customWidth="1"/>
    <col min="10754" max="10754" width="11.5703125" style="146" customWidth="1"/>
    <col min="10755" max="10755" width="40.42578125" style="146" customWidth="1"/>
    <col min="10756" max="10756" width="5.5703125" style="146" customWidth="1"/>
    <col min="10757" max="10757" width="8.5703125" style="146" customWidth="1"/>
    <col min="10758" max="10758" width="9.85546875" style="146" customWidth="1"/>
    <col min="10759" max="10759" width="13.85546875" style="146" customWidth="1"/>
    <col min="10760" max="10763" width="9.140625" style="146"/>
    <col min="10764" max="10764" width="75.28515625" style="146" customWidth="1"/>
    <col min="10765" max="10765" width="45.28515625" style="146" customWidth="1"/>
    <col min="10766" max="11008" width="9.140625" style="146"/>
    <col min="11009" max="11009" width="4.42578125" style="146" customWidth="1"/>
    <col min="11010" max="11010" width="11.5703125" style="146" customWidth="1"/>
    <col min="11011" max="11011" width="40.42578125" style="146" customWidth="1"/>
    <col min="11012" max="11012" width="5.5703125" style="146" customWidth="1"/>
    <col min="11013" max="11013" width="8.5703125" style="146" customWidth="1"/>
    <col min="11014" max="11014" width="9.85546875" style="146" customWidth="1"/>
    <col min="11015" max="11015" width="13.85546875" style="146" customWidth="1"/>
    <col min="11016" max="11019" width="9.140625" style="146"/>
    <col min="11020" max="11020" width="75.28515625" style="146" customWidth="1"/>
    <col min="11021" max="11021" width="45.28515625" style="146" customWidth="1"/>
    <col min="11022" max="11264" width="9.140625" style="146"/>
    <col min="11265" max="11265" width="4.42578125" style="146" customWidth="1"/>
    <col min="11266" max="11266" width="11.5703125" style="146" customWidth="1"/>
    <col min="11267" max="11267" width="40.42578125" style="146" customWidth="1"/>
    <col min="11268" max="11268" width="5.5703125" style="146" customWidth="1"/>
    <col min="11269" max="11269" width="8.5703125" style="146" customWidth="1"/>
    <col min="11270" max="11270" width="9.85546875" style="146" customWidth="1"/>
    <col min="11271" max="11271" width="13.85546875" style="146" customWidth="1"/>
    <col min="11272" max="11275" width="9.140625" style="146"/>
    <col min="11276" max="11276" width="75.28515625" style="146" customWidth="1"/>
    <col min="11277" max="11277" width="45.28515625" style="146" customWidth="1"/>
    <col min="11278" max="11520" width="9.140625" style="146"/>
    <col min="11521" max="11521" width="4.42578125" style="146" customWidth="1"/>
    <col min="11522" max="11522" width="11.5703125" style="146" customWidth="1"/>
    <col min="11523" max="11523" width="40.42578125" style="146" customWidth="1"/>
    <col min="11524" max="11524" width="5.5703125" style="146" customWidth="1"/>
    <col min="11525" max="11525" width="8.5703125" style="146" customWidth="1"/>
    <col min="11526" max="11526" width="9.85546875" style="146" customWidth="1"/>
    <col min="11527" max="11527" width="13.85546875" style="146" customWidth="1"/>
    <col min="11528" max="11531" width="9.140625" style="146"/>
    <col min="11532" max="11532" width="75.28515625" style="146" customWidth="1"/>
    <col min="11533" max="11533" width="45.28515625" style="146" customWidth="1"/>
    <col min="11534" max="11776" width="9.140625" style="146"/>
    <col min="11777" max="11777" width="4.42578125" style="146" customWidth="1"/>
    <col min="11778" max="11778" width="11.5703125" style="146" customWidth="1"/>
    <col min="11779" max="11779" width="40.42578125" style="146" customWidth="1"/>
    <col min="11780" max="11780" width="5.5703125" style="146" customWidth="1"/>
    <col min="11781" max="11781" width="8.5703125" style="146" customWidth="1"/>
    <col min="11782" max="11782" width="9.85546875" style="146" customWidth="1"/>
    <col min="11783" max="11783" width="13.85546875" style="146" customWidth="1"/>
    <col min="11784" max="11787" width="9.140625" style="146"/>
    <col min="11788" max="11788" width="75.28515625" style="146" customWidth="1"/>
    <col min="11789" max="11789" width="45.28515625" style="146" customWidth="1"/>
    <col min="11790" max="12032" width="9.140625" style="146"/>
    <col min="12033" max="12033" width="4.42578125" style="146" customWidth="1"/>
    <col min="12034" max="12034" width="11.5703125" style="146" customWidth="1"/>
    <col min="12035" max="12035" width="40.42578125" style="146" customWidth="1"/>
    <col min="12036" max="12036" width="5.5703125" style="146" customWidth="1"/>
    <col min="12037" max="12037" width="8.5703125" style="146" customWidth="1"/>
    <col min="12038" max="12038" width="9.85546875" style="146" customWidth="1"/>
    <col min="12039" max="12039" width="13.85546875" style="146" customWidth="1"/>
    <col min="12040" max="12043" width="9.140625" style="146"/>
    <col min="12044" max="12044" width="75.28515625" style="146" customWidth="1"/>
    <col min="12045" max="12045" width="45.28515625" style="146" customWidth="1"/>
    <col min="12046" max="12288" width="9.140625" style="146"/>
    <col min="12289" max="12289" width="4.42578125" style="146" customWidth="1"/>
    <col min="12290" max="12290" width="11.5703125" style="146" customWidth="1"/>
    <col min="12291" max="12291" width="40.42578125" style="146" customWidth="1"/>
    <col min="12292" max="12292" width="5.5703125" style="146" customWidth="1"/>
    <col min="12293" max="12293" width="8.5703125" style="146" customWidth="1"/>
    <col min="12294" max="12294" width="9.85546875" style="146" customWidth="1"/>
    <col min="12295" max="12295" width="13.85546875" style="146" customWidth="1"/>
    <col min="12296" max="12299" width="9.140625" style="146"/>
    <col min="12300" max="12300" width="75.28515625" style="146" customWidth="1"/>
    <col min="12301" max="12301" width="45.28515625" style="146" customWidth="1"/>
    <col min="12302" max="12544" width="9.140625" style="146"/>
    <col min="12545" max="12545" width="4.42578125" style="146" customWidth="1"/>
    <col min="12546" max="12546" width="11.5703125" style="146" customWidth="1"/>
    <col min="12547" max="12547" width="40.42578125" style="146" customWidth="1"/>
    <col min="12548" max="12548" width="5.5703125" style="146" customWidth="1"/>
    <col min="12549" max="12549" width="8.5703125" style="146" customWidth="1"/>
    <col min="12550" max="12550" width="9.85546875" style="146" customWidth="1"/>
    <col min="12551" max="12551" width="13.85546875" style="146" customWidth="1"/>
    <col min="12552" max="12555" width="9.140625" style="146"/>
    <col min="12556" max="12556" width="75.28515625" style="146" customWidth="1"/>
    <col min="12557" max="12557" width="45.28515625" style="146" customWidth="1"/>
    <col min="12558" max="12800" width="9.140625" style="146"/>
    <col min="12801" max="12801" width="4.42578125" style="146" customWidth="1"/>
    <col min="12802" max="12802" width="11.5703125" style="146" customWidth="1"/>
    <col min="12803" max="12803" width="40.42578125" style="146" customWidth="1"/>
    <col min="12804" max="12804" width="5.5703125" style="146" customWidth="1"/>
    <col min="12805" max="12805" width="8.5703125" style="146" customWidth="1"/>
    <col min="12806" max="12806" width="9.85546875" style="146" customWidth="1"/>
    <col min="12807" max="12807" width="13.85546875" style="146" customWidth="1"/>
    <col min="12808" max="12811" width="9.140625" style="146"/>
    <col min="12812" max="12812" width="75.28515625" style="146" customWidth="1"/>
    <col min="12813" max="12813" width="45.28515625" style="146" customWidth="1"/>
    <col min="12814" max="13056" width="9.140625" style="146"/>
    <col min="13057" max="13057" width="4.42578125" style="146" customWidth="1"/>
    <col min="13058" max="13058" width="11.5703125" style="146" customWidth="1"/>
    <col min="13059" max="13059" width="40.42578125" style="146" customWidth="1"/>
    <col min="13060" max="13060" width="5.5703125" style="146" customWidth="1"/>
    <col min="13061" max="13061" width="8.5703125" style="146" customWidth="1"/>
    <col min="13062" max="13062" width="9.85546875" style="146" customWidth="1"/>
    <col min="13063" max="13063" width="13.85546875" style="146" customWidth="1"/>
    <col min="13064" max="13067" width="9.140625" style="146"/>
    <col min="13068" max="13068" width="75.28515625" style="146" customWidth="1"/>
    <col min="13069" max="13069" width="45.28515625" style="146" customWidth="1"/>
    <col min="13070" max="13312" width="9.140625" style="146"/>
    <col min="13313" max="13313" width="4.42578125" style="146" customWidth="1"/>
    <col min="13314" max="13314" width="11.5703125" style="146" customWidth="1"/>
    <col min="13315" max="13315" width="40.42578125" style="146" customWidth="1"/>
    <col min="13316" max="13316" width="5.5703125" style="146" customWidth="1"/>
    <col min="13317" max="13317" width="8.5703125" style="146" customWidth="1"/>
    <col min="13318" max="13318" width="9.85546875" style="146" customWidth="1"/>
    <col min="13319" max="13319" width="13.85546875" style="146" customWidth="1"/>
    <col min="13320" max="13323" width="9.140625" style="146"/>
    <col min="13324" max="13324" width="75.28515625" style="146" customWidth="1"/>
    <col min="13325" max="13325" width="45.28515625" style="146" customWidth="1"/>
    <col min="13326" max="13568" width="9.140625" style="146"/>
    <col min="13569" max="13569" width="4.42578125" style="146" customWidth="1"/>
    <col min="13570" max="13570" width="11.5703125" style="146" customWidth="1"/>
    <col min="13571" max="13571" width="40.42578125" style="146" customWidth="1"/>
    <col min="13572" max="13572" width="5.5703125" style="146" customWidth="1"/>
    <col min="13573" max="13573" width="8.5703125" style="146" customWidth="1"/>
    <col min="13574" max="13574" width="9.85546875" style="146" customWidth="1"/>
    <col min="13575" max="13575" width="13.85546875" style="146" customWidth="1"/>
    <col min="13576" max="13579" width="9.140625" style="146"/>
    <col min="13580" max="13580" width="75.28515625" style="146" customWidth="1"/>
    <col min="13581" max="13581" width="45.28515625" style="146" customWidth="1"/>
    <col min="13582" max="13824" width="9.140625" style="146"/>
    <col min="13825" max="13825" width="4.42578125" style="146" customWidth="1"/>
    <col min="13826" max="13826" width="11.5703125" style="146" customWidth="1"/>
    <col min="13827" max="13827" width="40.42578125" style="146" customWidth="1"/>
    <col min="13828" max="13828" width="5.5703125" style="146" customWidth="1"/>
    <col min="13829" max="13829" width="8.5703125" style="146" customWidth="1"/>
    <col min="13830" max="13830" width="9.85546875" style="146" customWidth="1"/>
    <col min="13831" max="13831" width="13.85546875" style="146" customWidth="1"/>
    <col min="13832" max="13835" width="9.140625" style="146"/>
    <col min="13836" max="13836" width="75.28515625" style="146" customWidth="1"/>
    <col min="13837" max="13837" width="45.28515625" style="146" customWidth="1"/>
    <col min="13838" max="14080" width="9.140625" style="146"/>
    <col min="14081" max="14081" width="4.42578125" style="146" customWidth="1"/>
    <col min="14082" max="14082" width="11.5703125" style="146" customWidth="1"/>
    <col min="14083" max="14083" width="40.42578125" style="146" customWidth="1"/>
    <col min="14084" max="14084" width="5.5703125" style="146" customWidth="1"/>
    <col min="14085" max="14085" width="8.5703125" style="146" customWidth="1"/>
    <col min="14086" max="14086" width="9.85546875" style="146" customWidth="1"/>
    <col min="14087" max="14087" width="13.85546875" style="146" customWidth="1"/>
    <col min="14088" max="14091" width="9.140625" style="146"/>
    <col min="14092" max="14092" width="75.28515625" style="146" customWidth="1"/>
    <col min="14093" max="14093" width="45.28515625" style="146" customWidth="1"/>
    <col min="14094" max="14336" width="9.140625" style="146"/>
    <col min="14337" max="14337" width="4.42578125" style="146" customWidth="1"/>
    <col min="14338" max="14338" width="11.5703125" style="146" customWidth="1"/>
    <col min="14339" max="14339" width="40.42578125" style="146" customWidth="1"/>
    <col min="14340" max="14340" width="5.5703125" style="146" customWidth="1"/>
    <col min="14341" max="14341" width="8.5703125" style="146" customWidth="1"/>
    <col min="14342" max="14342" width="9.85546875" style="146" customWidth="1"/>
    <col min="14343" max="14343" width="13.85546875" style="146" customWidth="1"/>
    <col min="14344" max="14347" width="9.140625" style="146"/>
    <col min="14348" max="14348" width="75.28515625" style="146" customWidth="1"/>
    <col min="14349" max="14349" width="45.28515625" style="146" customWidth="1"/>
    <col min="14350" max="14592" width="9.140625" style="146"/>
    <col min="14593" max="14593" width="4.42578125" style="146" customWidth="1"/>
    <col min="14594" max="14594" width="11.5703125" style="146" customWidth="1"/>
    <col min="14595" max="14595" width="40.42578125" style="146" customWidth="1"/>
    <col min="14596" max="14596" width="5.5703125" style="146" customWidth="1"/>
    <col min="14597" max="14597" width="8.5703125" style="146" customWidth="1"/>
    <col min="14598" max="14598" width="9.85546875" style="146" customWidth="1"/>
    <col min="14599" max="14599" width="13.85546875" style="146" customWidth="1"/>
    <col min="14600" max="14603" width="9.140625" style="146"/>
    <col min="14604" max="14604" width="75.28515625" style="146" customWidth="1"/>
    <col min="14605" max="14605" width="45.28515625" style="146" customWidth="1"/>
    <col min="14606" max="14848" width="9.140625" style="146"/>
    <col min="14849" max="14849" width="4.42578125" style="146" customWidth="1"/>
    <col min="14850" max="14850" width="11.5703125" style="146" customWidth="1"/>
    <col min="14851" max="14851" width="40.42578125" style="146" customWidth="1"/>
    <col min="14852" max="14852" width="5.5703125" style="146" customWidth="1"/>
    <col min="14853" max="14853" width="8.5703125" style="146" customWidth="1"/>
    <col min="14854" max="14854" width="9.85546875" style="146" customWidth="1"/>
    <col min="14855" max="14855" width="13.85546875" style="146" customWidth="1"/>
    <col min="14856" max="14859" width="9.140625" style="146"/>
    <col min="14860" max="14860" width="75.28515625" style="146" customWidth="1"/>
    <col min="14861" max="14861" width="45.28515625" style="146" customWidth="1"/>
    <col min="14862" max="15104" width="9.140625" style="146"/>
    <col min="15105" max="15105" width="4.42578125" style="146" customWidth="1"/>
    <col min="15106" max="15106" width="11.5703125" style="146" customWidth="1"/>
    <col min="15107" max="15107" width="40.42578125" style="146" customWidth="1"/>
    <col min="15108" max="15108" width="5.5703125" style="146" customWidth="1"/>
    <col min="15109" max="15109" width="8.5703125" style="146" customWidth="1"/>
    <col min="15110" max="15110" width="9.85546875" style="146" customWidth="1"/>
    <col min="15111" max="15111" width="13.85546875" style="146" customWidth="1"/>
    <col min="15112" max="15115" width="9.140625" style="146"/>
    <col min="15116" max="15116" width="75.28515625" style="146" customWidth="1"/>
    <col min="15117" max="15117" width="45.28515625" style="146" customWidth="1"/>
    <col min="15118" max="15360" width="9.140625" style="146"/>
    <col min="15361" max="15361" width="4.42578125" style="146" customWidth="1"/>
    <col min="15362" max="15362" width="11.5703125" style="146" customWidth="1"/>
    <col min="15363" max="15363" width="40.42578125" style="146" customWidth="1"/>
    <col min="15364" max="15364" width="5.5703125" style="146" customWidth="1"/>
    <col min="15365" max="15365" width="8.5703125" style="146" customWidth="1"/>
    <col min="15366" max="15366" width="9.85546875" style="146" customWidth="1"/>
    <col min="15367" max="15367" width="13.85546875" style="146" customWidth="1"/>
    <col min="15368" max="15371" width="9.140625" style="146"/>
    <col min="15372" max="15372" width="75.28515625" style="146" customWidth="1"/>
    <col min="15373" max="15373" width="45.28515625" style="146" customWidth="1"/>
    <col min="15374" max="15616" width="9.140625" style="146"/>
    <col min="15617" max="15617" width="4.42578125" style="146" customWidth="1"/>
    <col min="15618" max="15618" width="11.5703125" style="146" customWidth="1"/>
    <col min="15619" max="15619" width="40.42578125" style="146" customWidth="1"/>
    <col min="15620" max="15620" width="5.5703125" style="146" customWidth="1"/>
    <col min="15621" max="15621" width="8.5703125" style="146" customWidth="1"/>
    <col min="15622" max="15622" width="9.85546875" style="146" customWidth="1"/>
    <col min="15623" max="15623" width="13.85546875" style="146" customWidth="1"/>
    <col min="15624" max="15627" width="9.140625" style="146"/>
    <col min="15628" max="15628" width="75.28515625" style="146" customWidth="1"/>
    <col min="15629" max="15629" width="45.28515625" style="146" customWidth="1"/>
    <col min="15630" max="15872" width="9.140625" style="146"/>
    <col min="15873" max="15873" width="4.42578125" style="146" customWidth="1"/>
    <col min="15874" max="15874" width="11.5703125" style="146" customWidth="1"/>
    <col min="15875" max="15875" width="40.42578125" style="146" customWidth="1"/>
    <col min="15876" max="15876" width="5.5703125" style="146" customWidth="1"/>
    <col min="15877" max="15877" width="8.5703125" style="146" customWidth="1"/>
    <col min="15878" max="15878" width="9.85546875" style="146" customWidth="1"/>
    <col min="15879" max="15879" width="13.85546875" style="146" customWidth="1"/>
    <col min="15880" max="15883" width="9.140625" style="146"/>
    <col min="15884" max="15884" width="75.28515625" style="146" customWidth="1"/>
    <col min="15885" max="15885" width="45.28515625" style="146" customWidth="1"/>
    <col min="15886" max="16128" width="9.140625" style="146"/>
    <col min="16129" max="16129" width="4.42578125" style="146" customWidth="1"/>
    <col min="16130" max="16130" width="11.5703125" style="146" customWidth="1"/>
    <col min="16131" max="16131" width="40.42578125" style="146" customWidth="1"/>
    <col min="16132" max="16132" width="5.5703125" style="146" customWidth="1"/>
    <col min="16133" max="16133" width="8.5703125" style="146" customWidth="1"/>
    <col min="16134" max="16134" width="9.85546875" style="146" customWidth="1"/>
    <col min="16135" max="16135" width="13.85546875" style="146" customWidth="1"/>
    <col min="16136" max="16139" width="9.140625" style="146"/>
    <col min="16140" max="16140" width="75.28515625" style="146" customWidth="1"/>
    <col min="16141" max="16141" width="45.28515625" style="146" customWidth="1"/>
    <col min="16142" max="16384" width="9.140625" style="146"/>
  </cols>
  <sheetData>
    <row r="1" spans="1:104" ht="15.75">
      <c r="A1" s="230" t="s">
        <v>75</v>
      </c>
      <c r="B1" s="230"/>
      <c r="C1" s="230"/>
      <c r="D1" s="230"/>
      <c r="E1" s="230"/>
      <c r="F1" s="230"/>
      <c r="G1" s="230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6" t="s">
        <v>48</v>
      </c>
      <c r="B3" s="217"/>
      <c r="C3" s="97" t="str">
        <f>CONCATENATE(cislostavby," ",nazevstavby)</f>
        <v>Č31-2019 Výměna oken</v>
      </c>
      <c r="D3" s="151"/>
      <c r="E3" s="152" t="s">
        <v>64</v>
      </c>
      <c r="F3" s="153" t="str">
        <f>Rekapitulace!H1</f>
        <v>3</v>
      </c>
      <c r="G3" s="154"/>
    </row>
    <row r="4" spans="1:104" ht="13.5" thickBot="1">
      <c r="A4" s="231" t="s">
        <v>50</v>
      </c>
      <c r="B4" s="219"/>
      <c r="C4" s="103" t="str">
        <f>CONCATENATE(cisloobjektu," ",nazevobjektu)</f>
        <v>03 Jubilejní 30, Ostrava - Hrabůvka</v>
      </c>
      <c r="D4" s="155"/>
      <c r="E4" s="232" t="str">
        <f>Rekapitulace!G2</f>
        <v>Architektonicko-stavební řešení</v>
      </c>
      <c r="F4" s="233"/>
      <c r="G4" s="234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>
      <c r="A7" s="163" t="s">
        <v>72</v>
      </c>
      <c r="B7" s="164" t="s">
        <v>82</v>
      </c>
      <c r="C7" s="165" t="s">
        <v>83</v>
      </c>
      <c r="D7" s="166"/>
      <c r="E7" s="167"/>
      <c r="F7" s="167"/>
      <c r="G7" s="168"/>
      <c r="H7" s="169"/>
      <c r="I7" s="169"/>
      <c r="O7" s="170">
        <v>1</v>
      </c>
    </row>
    <row r="8" spans="1:104" ht="22.5">
      <c r="A8" s="171">
        <v>1</v>
      </c>
      <c r="B8" s="172" t="s">
        <v>84</v>
      </c>
      <c r="C8" s="173" t="s">
        <v>85</v>
      </c>
      <c r="D8" s="174" t="s">
        <v>86</v>
      </c>
      <c r="E8" s="175">
        <v>33.44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3.4909999999999997E-2</v>
      </c>
    </row>
    <row r="9" spans="1:104">
      <c r="A9" s="178"/>
      <c r="B9" s="181"/>
      <c r="C9" s="228" t="s">
        <v>87</v>
      </c>
      <c r="D9" s="229"/>
      <c r="E9" s="182">
        <v>7.08</v>
      </c>
      <c r="F9" s="183"/>
      <c r="G9" s="184"/>
      <c r="M9" s="180" t="s">
        <v>87</v>
      </c>
      <c r="O9" s="170"/>
    </row>
    <row r="10" spans="1:104">
      <c r="A10" s="178"/>
      <c r="B10" s="181"/>
      <c r="C10" s="228" t="s">
        <v>88</v>
      </c>
      <c r="D10" s="229"/>
      <c r="E10" s="182">
        <v>16.920000000000002</v>
      </c>
      <c r="F10" s="183"/>
      <c r="G10" s="184"/>
      <c r="M10" s="180" t="s">
        <v>88</v>
      </c>
      <c r="O10" s="170"/>
    </row>
    <row r="11" spans="1:104">
      <c r="A11" s="178"/>
      <c r="B11" s="181"/>
      <c r="C11" s="228" t="s">
        <v>89</v>
      </c>
      <c r="D11" s="229"/>
      <c r="E11" s="182">
        <v>1.68</v>
      </c>
      <c r="F11" s="183"/>
      <c r="G11" s="184"/>
      <c r="M11" s="180" t="s">
        <v>89</v>
      </c>
      <c r="O11" s="170"/>
    </row>
    <row r="12" spans="1:104">
      <c r="A12" s="178"/>
      <c r="B12" s="181"/>
      <c r="C12" s="228" t="s">
        <v>90</v>
      </c>
      <c r="D12" s="229"/>
      <c r="E12" s="182">
        <v>0.68</v>
      </c>
      <c r="F12" s="183"/>
      <c r="G12" s="184"/>
      <c r="M12" s="180" t="s">
        <v>90</v>
      </c>
      <c r="O12" s="170"/>
    </row>
    <row r="13" spans="1:104">
      <c r="A13" s="178"/>
      <c r="B13" s="181"/>
      <c r="C13" s="228" t="s">
        <v>91</v>
      </c>
      <c r="D13" s="229"/>
      <c r="E13" s="182">
        <v>4.4400000000000004</v>
      </c>
      <c r="F13" s="183"/>
      <c r="G13" s="184"/>
      <c r="M13" s="180" t="s">
        <v>91</v>
      </c>
      <c r="O13" s="170"/>
    </row>
    <row r="14" spans="1:104">
      <c r="A14" s="178"/>
      <c r="B14" s="181"/>
      <c r="C14" s="228" t="s">
        <v>92</v>
      </c>
      <c r="D14" s="229"/>
      <c r="E14" s="182">
        <v>2.64</v>
      </c>
      <c r="F14" s="183"/>
      <c r="G14" s="184"/>
      <c r="M14" s="180" t="s">
        <v>92</v>
      </c>
      <c r="O14" s="170"/>
    </row>
    <row r="15" spans="1:104">
      <c r="A15" s="185"/>
      <c r="B15" s="186" t="s">
        <v>73</v>
      </c>
      <c r="C15" s="187" t="str">
        <f>CONCATENATE(B7," ",C7)</f>
        <v>61 Upravy povrchů vnitřní</v>
      </c>
      <c r="D15" s="188"/>
      <c r="E15" s="189"/>
      <c r="F15" s="190"/>
      <c r="G15" s="191">
        <f>SUM(G7:G14)</f>
        <v>0</v>
      </c>
      <c r="O15" s="170">
        <v>4</v>
      </c>
      <c r="BA15" s="192">
        <f>SUM(BA7:BA14)</f>
        <v>0</v>
      </c>
      <c r="BB15" s="192">
        <f>SUM(BB7:BB14)</f>
        <v>0</v>
      </c>
      <c r="BC15" s="192">
        <f>SUM(BC7:BC14)</f>
        <v>0</v>
      </c>
      <c r="BD15" s="192">
        <f>SUM(BD7:BD14)</f>
        <v>0</v>
      </c>
      <c r="BE15" s="192">
        <f>SUM(BE7:BE14)</f>
        <v>0</v>
      </c>
    </row>
    <row r="16" spans="1:104">
      <c r="A16" s="163" t="s">
        <v>72</v>
      </c>
      <c r="B16" s="164" t="s">
        <v>93</v>
      </c>
      <c r="C16" s="165" t="s">
        <v>94</v>
      </c>
      <c r="D16" s="166"/>
      <c r="E16" s="167"/>
      <c r="F16" s="167"/>
      <c r="G16" s="168"/>
      <c r="H16" s="169"/>
      <c r="I16" s="169"/>
      <c r="O16" s="170">
        <v>1</v>
      </c>
    </row>
    <row r="17" spans="1:104">
      <c r="A17" s="171">
        <v>2</v>
      </c>
      <c r="B17" s="172" t="s">
        <v>95</v>
      </c>
      <c r="C17" s="173" t="s">
        <v>96</v>
      </c>
      <c r="D17" s="174" t="s">
        <v>86</v>
      </c>
      <c r="E17" s="175">
        <v>25.08</v>
      </c>
      <c r="F17" s="175">
        <v>0</v>
      </c>
      <c r="G17" s="176">
        <f>E17*F17</f>
        <v>0</v>
      </c>
      <c r="O17" s="170">
        <v>2</v>
      </c>
      <c r="AA17" s="146">
        <v>1</v>
      </c>
      <c r="AB17" s="146">
        <v>0</v>
      </c>
      <c r="AC17" s="146">
        <v>0</v>
      </c>
      <c r="AZ17" s="146">
        <v>1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7">
        <v>1</v>
      </c>
      <c r="CB17" s="177">
        <v>0</v>
      </c>
      <c r="CZ17" s="146">
        <v>9.8200000000000006E-3</v>
      </c>
    </row>
    <row r="18" spans="1:104">
      <c r="A18" s="178"/>
      <c r="B18" s="179"/>
      <c r="C18" s="225" t="s">
        <v>97</v>
      </c>
      <c r="D18" s="226"/>
      <c r="E18" s="226"/>
      <c r="F18" s="226"/>
      <c r="G18" s="227"/>
      <c r="L18" s="180" t="s">
        <v>97</v>
      </c>
      <c r="O18" s="170">
        <v>3</v>
      </c>
    </row>
    <row r="19" spans="1:104">
      <c r="A19" s="178"/>
      <c r="B19" s="181"/>
      <c r="C19" s="228" t="s">
        <v>98</v>
      </c>
      <c r="D19" s="229"/>
      <c r="E19" s="182">
        <v>5.31</v>
      </c>
      <c r="F19" s="183"/>
      <c r="G19" s="184"/>
      <c r="M19" s="180" t="s">
        <v>98</v>
      </c>
      <c r="O19" s="170"/>
    </row>
    <row r="20" spans="1:104">
      <c r="A20" s="178"/>
      <c r="B20" s="181"/>
      <c r="C20" s="228" t="s">
        <v>99</v>
      </c>
      <c r="D20" s="229"/>
      <c r="E20" s="182">
        <v>12.69</v>
      </c>
      <c r="F20" s="183"/>
      <c r="G20" s="184"/>
      <c r="M20" s="180" t="s">
        <v>99</v>
      </c>
      <c r="O20" s="170"/>
    </row>
    <row r="21" spans="1:104">
      <c r="A21" s="178"/>
      <c r="B21" s="181"/>
      <c r="C21" s="228" t="s">
        <v>100</v>
      </c>
      <c r="D21" s="229"/>
      <c r="E21" s="182">
        <v>1.26</v>
      </c>
      <c r="F21" s="183"/>
      <c r="G21" s="184"/>
      <c r="M21" s="180" t="s">
        <v>100</v>
      </c>
      <c r="O21" s="170"/>
    </row>
    <row r="22" spans="1:104">
      <c r="A22" s="178"/>
      <c r="B22" s="181"/>
      <c r="C22" s="228" t="s">
        <v>101</v>
      </c>
      <c r="D22" s="229"/>
      <c r="E22" s="182">
        <v>0.51</v>
      </c>
      <c r="F22" s="183"/>
      <c r="G22" s="184"/>
      <c r="M22" s="180" t="s">
        <v>101</v>
      </c>
      <c r="O22" s="170"/>
    </row>
    <row r="23" spans="1:104">
      <c r="A23" s="178"/>
      <c r="B23" s="181"/>
      <c r="C23" s="228" t="s">
        <v>102</v>
      </c>
      <c r="D23" s="229"/>
      <c r="E23" s="182">
        <v>3.33</v>
      </c>
      <c r="F23" s="183"/>
      <c r="G23" s="184"/>
      <c r="M23" s="180" t="s">
        <v>102</v>
      </c>
      <c r="O23" s="170"/>
    </row>
    <row r="24" spans="1:104">
      <c r="A24" s="178"/>
      <c r="B24" s="181"/>
      <c r="C24" s="228" t="s">
        <v>103</v>
      </c>
      <c r="D24" s="229"/>
      <c r="E24" s="182">
        <v>1.98</v>
      </c>
      <c r="F24" s="183"/>
      <c r="G24" s="184"/>
      <c r="M24" s="180" t="s">
        <v>103</v>
      </c>
      <c r="O24" s="170"/>
    </row>
    <row r="25" spans="1:104">
      <c r="A25" s="185"/>
      <c r="B25" s="186" t="s">
        <v>73</v>
      </c>
      <c r="C25" s="187" t="str">
        <f>CONCATENATE(B16," ",C16)</f>
        <v>62 Úpravy povrchů vnější</v>
      </c>
      <c r="D25" s="188"/>
      <c r="E25" s="189"/>
      <c r="F25" s="190"/>
      <c r="G25" s="191">
        <f>SUM(G16:G24)</f>
        <v>0</v>
      </c>
      <c r="O25" s="170">
        <v>4</v>
      </c>
      <c r="BA25" s="192">
        <f>SUM(BA16:BA24)</f>
        <v>0</v>
      </c>
      <c r="BB25" s="192">
        <f>SUM(BB16:BB24)</f>
        <v>0</v>
      </c>
      <c r="BC25" s="192">
        <f>SUM(BC16:BC24)</f>
        <v>0</v>
      </c>
      <c r="BD25" s="192">
        <f>SUM(BD16:BD24)</f>
        <v>0</v>
      </c>
      <c r="BE25" s="192">
        <f>SUM(BE16:BE24)</f>
        <v>0</v>
      </c>
    </row>
    <row r="26" spans="1:104">
      <c r="A26" s="163" t="s">
        <v>72</v>
      </c>
      <c r="B26" s="164" t="s">
        <v>104</v>
      </c>
      <c r="C26" s="165" t="s">
        <v>105</v>
      </c>
      <c r="D26" s="166"/>
      <c r="E26" s="167"/>
      <c r="F26" s="167"/>
      <c r="G26" s="168"/>
      <c r="H26" s="169"/>
      <c r="I26" s="169"/>
      <c r="O26" s="170">
        <v>1</v>
      </c>
    </row>
    <row r="27" spans="1:104">
      <c r="A27" s="171">
        <v>3</v>
      </c>
      <c r="B27" s="172" t="s">
        <v>106</v>
      </c>
      <c r="C27" s="173" t="s">
        <v>107</v>
      </c>
      <c r="D27" s="174" t="s">
        <v>86</v>
      </c>
      <c r="E27" s="175">
        <v>50</v>
      </c>
      <c r="F27" s="175">
        <v>0</v>
      </c>
      <c r="G27" s="176">
        <f>E27*F27</f>
        <v>0</v>
      </c>
      <c r="O27" s="170">
        <v>2</v>
      </c>
      <c r="AA27" s="146">
        <v>1</v>
      </c>
      <c r="AB27" s="146">
        <v>1</v>
      </c>
      <c r="AC27" s="146">
        <v>1</v>
      </c>
      <c r="AZ27" s="146">
        <v>1</v>
      </c>
      <c r="BA27" s="146">
        <f>IF(AZ27=1,G27,0)</f>
        <v>0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77">
        <v>1</v>
      </c>
      <c r="CB27" s="177">
        <v>1</v>
      </c>
      <c r="CZ27" s="146">
        <v>1.8380000000000001E-2</v>
      </c>
    </row>
    <row r="28" spans="1:104">
      <c r="A28" s="178"/>
      <c r="B28" s="181"/>
      <c r="C28" s="228" t="s">
        <v>108</v>
      </c>
      <c r="D28" s="229"/>
      <c r="E28" s="182">
        <v>50</v>
      </c>
      <c r="F28" s="183"/>
      <c r="G28" s="184"/>
      <c r="M28" s="180">
        <v>50</v>
      </c>
      <c r="O28" s="170"/>
    </row>
    <row r="29" spans="1:104">
      <c r="A29" s="171">
        <v>4</v>
      </c>
      <c r="B29" s="172" t="s">
        <v>109</v>
      </c>
      <c r="C29" s="173" t="s">
        <v>110</v>
      </c>
      <c r="D29" s="174" t="s">
        <v>86</v>
      </c>
      <c r="E29" s="175">
        <v>50</v>
      </c>
      <c r="F29" s="175">
        <v>0</v>
      </c>
      <c r="G29" s="176">
        <f>E29*F29</f>
        <v>0</v>
      </c>
      <c r="O29" s="170">
        <v>2</v>
      </c>
      <c r="AA29" s="146">
        <v>1</v>
      </c>
      <c r="AB29" s="146">
        <v>1</v>
      </c>
      <c r="AC29" s="146">
        <v>1</v>
      </c>
      <c r="AZ29" s="146">
        <v>1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7">
        <v>1</v>
      </c>
      <c r="CB29" s="177">
        <v>1</v>
      </c>
      <c r="CZ29" s="146">
        <v>9.7000000000000005E-4</v>
      </c>
    </row>
    <row r="30" spans="1:104">
      <c r="A30" s="171">
        <v>5</v>
      </c>
      <c r="B30" s="172" t="s">
        <v>111</v>
      </c>
      <c r="C30" s="173" t="s">
        <v>112</v>
      </c>
      <c r="D30" s="174" t="s">
        <v>86</v>
      </c>
      <c r="E30" s="175">
        <v>50</v>
      </c>
      <c r="F30" s="175">
        <v>0</v>
      </c>
      <c r="G30" s="176">
        <f>E30*F30</f>
        <v>0</v>
      </c>
      <c r="O30" s="170">
        <v>2</v>
      </c>
      <c r="AA30" s="146">
        <v>1</v>
      </c>
      <c r="AB30" s="146">
        <v>1</v>
      </c>
      <c r="AC30" s="146">
        <v>1</v>
      </c>
      <c r="AZ30" s="146">
        <v>1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7">
        <v>1</v>
      </c>
      <c r="CB30" s="177">
        <v>1</v>
      </c>
      <c r="CZ30" s="146">
        <v>0</v>
      </c>
    </row>
    <row r="31" spans="1:104">
      <c r="A31" s="171">
        <v>6</v>
      </c>
      <c r="B31" s="172" t="s">
        <v>113</v>
      </c>
      <c r="C31" s="173" t="s">
        <v>114</v>
      </c>
      <c r="D31" s="174" t="s">
        <v>86</v>
      </c>
      <c r="E31" s="175">
        <v>100</v>
      </c>
      <c r="F31" s="175">
        <v>0</v>
      </c>
      <c r="G31" s="176">
        <f>E31*F31</f>
        <v>0</v>
      </c>
      <c r="O31" s="170">
        <v>2</v>
      </c>
      <c r="AA31" s="146">
        <v>1</v>
      </c>
      <c r="AB31" s="146">
        <v>1</v>
      </c>
      <c r="AC31" s="146">
        <v>1</v>
      </c>
      <c r="AZ31" s="146">
        <v>1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A31" s="177">
        <v>1</v>
      </c>
      <c r="CB31" s="177">
        <v>1</v>
      </c>
      <c r="CZ31" s="146">
        <v>1.2099999999999999E-3</v>
      </c>
    </row>
    <row r="32" spans="1:104">
      <c r="A32" s="178"/>
      <c r="B32" s="181"/>
      <c r="C32" s="228" t="s">
        <v>115</v>
      </c>
      <c r="D32" s="229"/>
      <c r="E32" s="182">
        <v>100</v>
      </c>
      <c r="F32" s="183"/>
      <c r="G32" s="184"/>
      <c r="M32" s="180">
        <v>100</v>
      </c>
      <c r="O32" s="170"/>
    </row>
    <row r="33" spans="1:104">
      <c r="A33" s="185"/>
      <c r="B33" s="186" t="s">
        <v>73</v>
      </c>
      <c r="C33" s="187" t="str">
        <f>CONCATENATE(B26," ",C26)</f>
        <v>94 Lešení a stavební výtahy</v>
      </c>
      <c r="D33" s="188"/>
      <c r="E33" s="189"/>
      <c r="F33" s="190"/>
      <c r="G33" s="191">
        <f>SUM(G26:G32)</f>
        <v>0</v>
      </c>
      <c r="O33" s="170">
        <v>4</v>
      </c>
      <c r="BA33" s="192">
        <f>SUM(BA26:BA32)</f>
        <v>0</v>
      </c>
      <c r="BB33" s="192">
        <f>SUM(BB26:BB32)</f>
        <v>0</v>
      </c>
      <c r="BC33" s="192">
        <f>SUM(BC26:BC32)</f>
        <v>0</v>
      </c>
      <c r="BD33" s="192">
        <f>SUM(BD26:BD32)</f>
        <v>0</v>
      </c>
      <c r="BE33" s="192">
        <f>SUM(BE26:BE32)</f>
        <v>0</v>
      </c>
    </row>
    <row r="34" spans="1:104">
      <c r="A34" s="163" t="s">
        <v>72</v>
      </c>
      <c r="B34" s="164" t="s">
        <v>116</v>
      </c>
      <c r="C34" s="165" t="s">
        <v>117</v>
      </c>
      <c r="D34" s="166"/>
      <c r="E34" s="167"/>
      <c r="F34" s="167"/>
      <c r="G34" s="168"/>
      <c r="H34" s="169"/>
      <c r="I34" s="169"/>
      <c r="O34" s="170">
        <v>1</v>
      </c>
    </row>
    <row r="35" spans="1:104">
      <c r="A35" s="171">
        <v>7</v>
      </c>
      <c r="B35" s="172" t="s">
        <v>118</v>
      </c>
      <c r="C35" s="173" t="s">
        <v>119</v>
      </c>
      <c r="D35" s="174" t="s">
        <v>120</v>
      </c>
      <c r="E35" s="175">
        <v>1</v>
      </c>
      <c r="F35" s="175">
        <v>0</v>
      </c>
      <c r="G35" s="176">
        <f>E35*F35</f>
        <v>0</v>
      </c>
      <c r="O35" s="170">
        <v>2</v>
      </c>
      <c r="AA35" s="146">
        <v>12</v>
      </c>
      <c r="AB35" s="146">
        <v>0</v>
      </c>
      <c r="AC35" s="146">
        <v>1</v>
      </c>
      <c r="AZ35" s="146">
        <v>1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77">
        <v>12</v>
      </c>
      <c r="CB35" s="177">
        <v>0</v>
      </c>
      <c r="CZ35" s="146">
        <v>0</v>
      </c>
    </row>
    <row r="36" spans="1:104">
      <c r="A36" s="185"/>
      <c r="B36" s="186" t="s">
        <v>73</v>
      </c>
      <c r="C36" s="187" t="str">
        <f>CONCATENATE(B34," ",C34)</f>
        <v>95 Dokončovací konstrukce na pozemních stavbách</v>
      </c>
      <c r="D36" s="188"/>
      <c r="E36" s="189"/>
      <c r="F36" s="190"/>
      <c r="G36" s="191">
        <f>SUM(G34:G35)</f>
        <v>0</v>
      </c>
      <c r="O36" s="170">
        <v>4</v>
      </c>
      <c r="BA36" s="192">
        <f>SUM(BA34:BA35)</f>
        <v>0</v>
      </c>
      <c r="BB36" s="192">
        <f>SUM(BB34:BB35)</f>
        <v>0</v>
      </c>
      <c r="BC36" s="192">
        <f>SUM(BC34:BC35)</f>
        <v>0</v>
      </c>
      <c r="BD36" s="192">
        <f>SUM(BD34:BD35)</f>
        <v>0</v>
      </c>
      <c r="BE36" s="192">
        <f>SUM(BE34:BE35)</f>
        <v>0</v>
      </c>
    </row>
    <row r="37" spans="1:104">
      <c r="A37" s="163" t="s">
        <v>72</v>
      </c>
      <c r="B37" s="164" t="s">
        <v>121</v>
      </c>
      <c r="C37" s="165" t="s">
        <v>122</v>
      </c>
      <c r="D37" s="166"/>
      <c r="E37" s="167"/>
      <c r="F37" s="167"/>
      <c r="G37" s="168"/>
      <c r="H37" s="169"/>
      <c r="I37" s="169"/>
      <c r="O37" s="170">
        <v>1</v>
      </c>
    </row>
    <row r="38" spans="1:104">
      <c r="A38" s="171">
        <v>8</v>
      </c>
      <c r="B38" s="172" t="s">
        <v>123</v>
      </c>
      <c r="C38" s="173" t="s">
        <v>124</v>
      </c>
      <c r="D38" s="174" t="s">
        <v>125</v>
      </c>
      <c r="E38" s="175">
        <v>90</v>
      </c>
      <c r="F38" s="175">
        <v>0</v>
      </c>
      <c r="G38" s="176">
        <f>E38*F38</f>
        <v>0</v>
      </c>
      <c r="O38" s="170">
        <v>2</v>
      </c>
      <c r="AA38" s="146">
        <v>1</v>
      </c>
      <c r="AB38" s="146">
        <v>1</v>
      </c>
      <c r="AC38" s="146">
        <v>1</v>
      </c>
      <c r="AZ38" s="146">
        <v>1</v>
      </c>
      <c r="BA38" s="146">
        <f>IF(AZ38=1,G38,0)</f>
        <v>0</v>
      </c>
      <c r="BB38" s="146">
        <f>IF(AZ38=2,G38,0)</f>
        <v>0</v>
      </c>
      <c r="BC38" s="146">
        <f>IF(AZ38=3,G38,0)</f>
        <v>0</v>
      </c>
      <c r="BD38" s="146">
        <f>IF(AZ38=4,G38,0)</f>
        <v>0</v>
      </c>
      <c r="BE38" s="146">
        <f>IF(AZ38=5,G38,0)</f>
        <v>0</v>
      </c>
      <c r="CA38" s="177">
        <v>1</v>
      </c>
      <c r="CB38" s="177">
        <v>1</v>
      </c>
      <c r="CZ38" s="146">
        <v>0</v>
      </c>
    </row>
    <row r="39" spans="1:104">
      <c r="A39" s="178"/>
      <c r="B39" s="181"/>
      <c r="C39" s="228" t="s">
        <v>126</v>
      </c>
      <c r="D39" s="229"/>
      <c r="E39" s="182">
        <v>90</v>
      </c>
      <c r="F39" s="183"/>
      <c r="G39" s="184"/>
      <c r="M39" s="180">
        <v>90</v>
      </c>
      <c r="O39" s="170"/>
    </row>
    <row r="40" spans="1:104">
      <c r="A40" s="171">
        <v>9</v>
      </c>
      <c r="B40" s="172" t="s">
        <v>127</v>
      </c>
      <c r="C40" s="173" t="s">
        <v>128</v>
      </c>
      <c r="D40" s="174" t="s">
        <v>125</v>
      </c>
      <c r="E40" s="175">
        <v>4</v>
      </c>
      <c r="F40" s="175">
        <v>0</v>
      </c>
      <c r="G40" s="176">
        <f>E40*F40</f>
        <v>0</v>
      </c>
      <c r="O40" s="170">
        <v>2</v>
      </c>
      <c r="AA40" s="146">
        <v>1</v>
      </c>
      <c r="AB40" s="146">
        <v>1</v>
      </c>
      <c r="AC40" s="146">
        <v>1</v>
      </c>
      <c r="AZ40" s="146">
        <v>1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1</v>
      </c>
      <c r="CB40" s="177">
        <v>1</v>
      </c>
      <c r="CZ40" s="146">
        <v>0</v>
      </c>
    </row>
    <row r="41" spans="1:104">
      <c r="A41" s="171">
        <v>10</v>
      </c>
      <c r="B41" s="172" t="s">
        <v>129</v>
      </c>
      <c r="C41" s="173" t="s">
        <v>130</v>
      </c>
      <c r="D41" s="174" t="s">
        <v>86</v>
      </c>
      <c r="E41" s="175">
        <v>8.6325000000000003</v>
      </c>
      <c r="F41" s="175">
        <v>0</v>
      </c>
      <c r="G41" s="176">
        <f>E41*F41</f>
        <v>0</v>
      </c>
      <c r="O41" s="170">
        <v>2</v>
      </c>
      <c r="AA41" s="146">
        <v>1</v>
      </c>
      <c r="AB41" s="146">
        <v>1</v>
      </c>
      <c r="AC41" s="146">
        <v>1</v>
      </c>
      <c r="AZ41" s="146">
        <v>1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7">
        <v>1</v>
      </c>
      <c r="CB41" s="177">
        <v>1</v>
      </c>
      <c r="CZ41" s="146">
        <v>2.1900000000000001E-3</v>
      </c>
    </row>
    <row r="42" spans="1:104">
      <c r="A42" s="178"/>
      <c r="B42" s="181"/>
      <c r="C42" s="228" t="s">
        <v>131</v>
      </c>
      <c r="D42" s="229"/>
      <c r="E42" s="182">
        <v>7.92</v>
      </c>
      <c r="F42" s="183"/>
      <c r="G42" s="184"/>
      <c r="M42" s="180" t="s">
        <v>131</v>
      </c>
      <c r="O42" s="170"/>
    </row>
    <row r="43" spans="1:104">
      <c r="A43" s="178"/>
      <c r="B43" s="181"/>
      <c r="C43" s="228" t="s">
        <v>132</v>
      </c>
      <c r="D43" s="229"/>
      <c r="E43" s="182">
        <v>0.71250000000000002</v>
      </c>
      <c r="F43" s="183"/>
      <c r="G43" s="184"/>
      <c r="M43" s="180" t="s">
        <v>132</v>
      </c>
      <c r="O43" s="170"/>
    </row>
    <row r="44" spans="1:104">
      <c r="A44" s="171">
        <v>11</v>
      </c>
      <c r="B44" s="172" t="s">
        <v>133</v>
      </c>
      <c r="C44" s="173" t="s">
        <v>134</v>
      </c>
      <c r="D44" s="174" t="s">
        <v>86</v>
      </c>
      <c r="E44" s="175">
        <v>3.6</v>
      </c>
      <c r="F44" s="175">
        <v>0</v>
      </c>
      <c r="G44" s="176">
        <f>E44*F44</f>
        <v>0</v>
      </c>
      <c r="O44" s="170">
        <v>2</v>
      </c>
      <c r="AA44" s="146">
        <v>1</v>
      </c>
      <c r="AB44" s="146">
        <v>1</v>
      </c>
      <c r="AC44" s="146">
        <v>1</v>
      </c>
      <c r="AZ44" s="146">
        <v>1</v>
      </c>
      <c r="BA44" s="146">
        <f>IF(AZ44=1,G44,0)</f>
        <v>0</v>
      </c>
      <c r="BB44" s="146">
        <f>IF(AZ44=2,G44,0)</f>
        <v>0</v>
      </c>
      <c r="BC44" s="146">
        <f>IF(AZ44=3,G44,0)</f>
        <v>0</v>
      </c>
      <c r="BD44" s="146">
        <f>IF(AZ44=4,G44,0)</f>
        <v>0</v>
      </c>
      <c r="BE44" s="146">
        <f>IF(AZ44=5,G44,0)</f>
        <v>0</v>
      </c>
      <c r="CA44" s="177">
        <v>1</v>
      </c>
      <c r="CB44" s="177">
        <v>1</v>
      </c>
      <c r="CZ44" s="146">
        <v>1E-3</v>
      </c>
    </row>
    <row r="45" spans="1:104">
      <c r="A45" s="178"/>
      <c r="B45" s="181"/>
      <c r="C45" s="228" t="s">
        <v>135</v>
      </c>
      <c r="D45" s="229"/>
      <c r="E45" s="182">
        <v>3.6</v>
      </c>
      <c r="F45" s="183"/>
      <c r="G45" s="184"/>
      <c r="M45" s="180" t="s">
        <v>135</v>
      </c>
      <c r="O45" s="170"/>
    </row>
    <row r="46" spans="1:104">
      <c r="A46" s="171">
        <v>12</v>
      </c>
      <c r="B46" s="172" t="s">
        <v>136</v>
      </c>
      <c r="C46" s="173" t="s">
        <v>137</v>
      </c>
      <c r="D46" s="174" t="s">
        <v>86</v>
      </c>
      <c r="E46" s="175">
        <v>37.799999999999997</v>
      </c>
      <c r="F46" s="175">
        <v>0</v>
      </c>
      <c r="G46" s="176">
        <f>E46*F46</f>
        <v>0</v>
      </c>
      <c r="O46" s="170">
        <v>2</v>
      </c>
      <c r="AA46" s="146">
        <v>1</v>
      </c>
      <c r="AB46" s="146">
        <v>1</v>
      </c>
      <c r="AC46" s="146">
        <v>1</v>
      </c>
      <c r="AZ46" s="146">
        <v>1</v>
      </c>
      <c r="BA46" s="146">
        <f>IF(AZ46=1,G46,0)</f>
        <v>0</v>
      </c>
      <c r="BB46" s="146">
        <f>IF(AZ46=2,G46,0)</f>
        <v>0</v>
      </c>
      <c r="BC46" s="146">
        <f>IF(AZ46=3,G46,0)</f>
        <v>0</v>
      </c>
      <c r="BD46" s="146">
        <f>IF(AZ46=4,G46,0)</f>
        <v>0</v>
      </c>
      <c r="BE46" s="146">
        <f>IF(AZ46=5,G46,0)</f>
        <v>0</v>
      </c>
      <c r="CA46" s="177">
        <v>1</v>
      </c>
      <c r="CB46" s="177">
        <v>1</v>
      </c>
      <c r="CZ46" s="146">
        <v>9.2000000000000003E-4</v>
      </c>
    </row>
    <row r="47" spans="1:104">
      <c r="A47" s="178"/>
      <c r="B47" s="181"/>
      <c r="C47" s="228" t="s">
        <v>138</v>
      </c>
      <c r="D47" s="229"/>
      <c r="E47" s="182">
        <v>37.799999999999997</v>
      </c>
      <c r="F47" s="183"/>
      <c r="G47" s="184"/>
      <c r="M47" s="180" t="s">
        <v>138</v>
      </c>
      <c r="O47" s="170"/>
    </row>
    <row r="48" spans="1:104">
      <c r="A48" s="171">
        <v>13</v>
      </c>
      <c r="B48" s="172" t="s">
        <v>139</v>
      </c>
      <c r="C48" s="173" t="s">
        <v>140</v>
      </c>
      <c r="D48" s="174" t="s">
        <v>86</v>
      </c>
      <c r="E48" s="175">
        <v>10.119999999999999</v>
      </c>
      <c r="F48" s="175">
        <v>0</v>
      </c>
      <c r="G48" s="176">
        <f>E48*F48</f>
        <v>0</v>
      </c>
      <c r="O48" s="170">
        <v>2</v>
      </c>
      <c r="AA48" s="146">
        <v>1</v>
      </c>
      <c r="AB48" s="146">
        <v>1</v>
      </c>
      <c r="AC48" s="146">
        <v>1</v>
      </c>
      <c r="AZ48" s="146">
        <v>1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1</v>
      </c>
      <c r="CB48" s="177">
        <v>1</v>
      </c>
      <c r="CZ48" s="146">
        <v>1E-3</v>
      </c>
    </row>
    <row r="49" spans="1:104">
      <c r="A49" s="178"/>
      <c r="B49" s="181"/>
      <c r="C49" s="228" t="s">
        <v>141</v>
      </c>
      <c r="D49" s="229"/>
      <c r="E49" s="182">
        <v>10.119999999999999</v>
      </c>
      <c r="F49" s="183"/>
      <c r="G49" s="184"/>
      <c r="M49" s="180" t="s">
        <v>141</v>
      </c>
      <c r="O49" s="170"/>
    </row>
    <row r="50" spans="1:104">
      <c r="A50" s="171">
        <v>14</v>
      </c>
      <c r="B50" s="172" t="s">
        <v>142</v>
      </c>
      <c r="C50" s="173" t="s">
        <v>143</v>
      </c>
      <c r="D50" s="174" t="s">
        <v>125</v>
      </c>
      <c r="E50" s="175">
        <v>6</v>
      </c>
      <c r="F50" s="175">
        <v>0</v>
      </c>
      <c r="G50" s="176">
        <f>E50*F50</f>
        <v>0</v>
      </c>
      <c r="O50" s="170">
        <v>2</v>
      </c>
      <c r="AA50" s="146">
        <v>1</v>
      </c>
      <c r="AB50" s="146">
        <v>1</v>
      </c>
      <c r="AC50" s="146">
        <v>1</v>
      </c>
      <c r="AZ50" s="146">
        <v>1</v>
      </c>
      <c r="BA50" s="146">
        <f>IF(AZ50=1,G50,0)</f>
        <v>0</v>
      </c>
      <c r="BB50" s="146">
        <f>IF(AZ50=2,G50,0)</f>
        <v>0</v>
      </c>
      <c r="BC50" s="146">
        <f>IF(AZ50=3,G50,0)</f>
        <v>0</v>
      </c>
      <c r="BD50" s="146">
        <f>IF(AZ50=4,G50,0)</f>
        <v>0</v>
      </c>
      <c r="BE50" s="146">
        <f>IF(AZ50=5,G50,0)</f>
        <v>0</v>
      </c>
      <c r="CA50" s="177">
        <v>1</v>
      </c>
      <c r="CB50" s="177">
        <v>1</v>
      </c>
      <c r="CZ50" s="146">
        <v>0</v>
      </c>
    </row>
    <row r="51" spans="1:104">
      <c r="A51" s="171">
        <v>15</v>
      </c>
      <c r="B51" s="172" t="s">
        <v>144</v>
      </c>
      <c r="C51" s="173" t="s">
        <v>145</v>
      </c>
      <c r="D51" s="174" t="s">
        <v>86</v>
      </c>
      <c r="E51" s="175">
        <v>1.68</v>
      </c>
      <c r="F51" s="175">
        <v>0</v>
      </c>
      <c r="G51" s="176">
        <f>E51*F51</f>
        <v>0</v>
      </c>
      <c r="O51" s="170">
        <v>2</v>
      </c>
      <c r="AA51" s="146">
        <v>1</v>
      </c>
      <c r="AB51" s="146">
        <v>1</v>
      </c>
      <c r="AC51" s="146">
        <v>1</v>
      </c>
      <c r="AZ51" s="146">
        <v>1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7">
        <v>1</v>
      </c>
      <c r="CB51" s="177">
        <v>1</v>
      </c>
      <c r="CZ51" s="146">
        <v>3.0400000000000002E-3</v>
      </c>
    </row>
    <row r="52" spans="1:104">
      <c r="A52" s="178"/>
      <c r="B52" s="181"/>
      <c r="C52" s="228" t="s">
        <v>146</v>
      </c>
      <c r="D52" s="229"/>
      <c r="E52" s="182">
        <v>1.68</v>
      </c>
      <c r="F52" s="183"/>
      <c r="G52" s="184"/>
      <c r="M52" s="180" t="s">
        <v>146</v>
      </c>
      <c r="O52" s="170"/>
    </row>
    <row r="53" spans="1:104">
      <c r="A53" s="171">
        <v>16</v>
      </c>
      <c r="B53" s="172" t="s">
        <v>147</v>
      </c>
      <c r="C53" s="173" t="s">
        <v>148</v>
      </c>
      <c r="D53" s="174" t="s">
        <v>149</v>
      </c>
      <c r="E53" s="175">
        <v>31.55</v>
      </c>
      <c r="F53" s="175">
        <v>0</v>
      </c>
      <c r="G53" s="176">
        <f>E53*F53</f>
        <v>0</v>
      </c>
      <c r="O53" s="170">
        <v>2</v>
      </c>
      <c r="AA53" s="146">
        <v>1</v>
      </c>
      <c r="AB53" s="146">
        <v>1</v>
      </c>
      <c r="AC53" s="146">
        <v>1</v>
      </c>
      <c r="AZ53" s="146">
        <v>1</v>
      </c>
      <c r="BA53" s="146">
        <f>IF(AZ53=1,G53,0)</f>
        <v>0</v>
      </c>
      <c r="BB53" s="146">
        <f>IF(AZ53=2,G53,0)</f>
        <v>0</v>
      </c>
      <c r="BC53" s="146">
        <f>IF(AZ53=3,G53,0)</f>
        <v>0</v>
      </c>
      <c r="BD53" s="146">
        <f>IF(AZ53=4,G53,0)</f>
        <v>0</v>
      </c>
      <c r="BE53" s="146">
        <f>IF(AZ53=5,G53,0)</f>
        <v>0</v>
      </c>
      <c r="CA53" s="177">
        <v>1</v>
      </c>
      <c r="CB53" s="177">
        <v>1</v>
      </c>
      <c r="CZ53" s="146">
        <v>0</v>
      </c>
    </row>
    <row r="54" spans="1:104">
      <c r="A54" s="178"/>
      <c r="B54" s="181"/>
      <c r="C54" s="228" t="s">
        <v>150</v>
      </c>
      <c r="D54" s="229"/>
      <c r="E54" s="182">
        <v>6.6</v>
      </c>
      <c r="F54" s="183"/>
      <c r="G54" s="184"/>
      <c r="M54" s="180" t="s">
        <v>150</v>
      </c>
      <c r="O54" s="170"/>
    </row>
    <row r="55" spans="1:104">
      <c r="A55" s="178"/>
      <c r="B55" s="181"/>
      <c r="C55" s="228" t="s">
        <v>151</v>
      </c>
      <c r="D55" s="229"/>
      <c r="E55" s="182">
        <v>21.6</v>
      </c>
      <c r="F55" s="183"/>
      <c r="G55" s="184"/>
      <c r="M55" s="180" t="s">
        <v>151</v>
      </c>
      <c r="O55" s="170"/>
    </row>
    <row r="56" spans="1:104">
      <c r="A56" s="178"/>
      <c r="B56" s="181"/>
      <c r="C56" s="228" t="s">
        <v>152</v>
      </c>
      <c r="D56" s="229"/>
      <c r="E56" s="182">
        <v>2.4</v>
      </c>
      <c r="F56" s="183"/>
      <c r="G56" s="184"/>
      <c r="M56" s="180" t="s">
        <v>152</v>
      </c>
      <c r="O56" s="170"/>
    </row>
    <row r="57" spans="1:104">
      <c r="A57" s="178"/>
      <c r="B57" s="181"/>
      <c r="C57" s="228" t="s">
        <v>153</v>
      </c>
      <c r="D57" s="229"/>
      <c r="E57" s="182">
        <v>0.95</v>
      </c>
      <c r="F57" s="183"/>
      <c r="G57" s="184"/>
      <c r="M57" s="180" t="s">
        <v>153</v>
      </c>
      <c r="O57" s="170"/>
    </row>
    <row r="58" spans="1:104">
      <c r="A58" s="171">
        <v>17</v>
      </c>
      <c r="B58" s="172" t="s">
        <v>154</v>
      </c>
      <c r="C58" s="173" t="s">
        <v>155</v>
      </c>
      <c r="D58" s="174" t="s">
        <v>149</v>
      </c>
      <c r="E58" s="175">
        <v>175.56</v>
      </c>
      <c r="F58" s="175">
        <v>0</v>
      </c>
      <c r="G58" s="176">
        <f>E58*F58</f>
        <v>0</v>
      </c>
      <c r="O58" s="170">
        <v>2</v>
      </c>
      <c r="AA58" s="146">
        <v>12</v>
      </c>
      <c r="AB58" s="146">
        <v>0</v>
      </c>
      <c r="AC58" s="146">
        <v>2</v>
      </c>
      <c r="AZ58" s="146">
        <v>1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77">
        <v>12</v>
      </c>
      <c r="CB58" s="177">
        <v>0</v>
      </c>
      <c r="CZ58" s="146">
        <v>0</v>
      </c>
    </row>
    <row r="59" spans="1:104">
      <c r="A59" s="178"/>
      <c r="B59" s="181"/>
      <c r="C59" s="228" t="s">
        <v>156</v>
      </c>
      <c r="D59" s="229"/>
      <c r="E59" s="182">
        <v>37.17</v>
      </c>
      <c r="F59" s="183"/>
      <c r="G59" s="184"/>
      <c r="M59" s="180" t="s">
        <v>156</v>
      </c>
      <c r="O59" s="170"/>
    </row>
    <row r="60" spans="1:104">
      <c r="A60" s="178"/>
      <c r="B60" s="181"/>
      <c r="C60" s="228" t="s">
        <v>157</v>
      </c>
      <c r="D60" s="229"/>
      <c r="E60" s="182">
        <v>88.83</v>
      </c>
      <c r="F60" s="183"/>
      <c r="G60" s="184"/>
      <c r="M60" s="180" t="s">
        <v>157</v>
      </c>
      <c r="O60" s="170"/>
    </row>
    <row r="61" spans="1:104">
      <c r="A61" s="178"/>
      <c r="B61" s="181"/>
      <c r="C61" s="228" t="s">
        <v>158</v>
      </c>
      <c r="D61" s="229"/>
      <c r="E61" s="182">
        <v>8.82</v>
      </c>
      <c r="F61" s="183"/>
      <c r="G61" s="184"/>
      <c r="M61" s="180" t="s">
        <v>158</v>
      </c>
      <c r="O61" s="170"/>
    </row>
    <row r="62" spans="1:104">
      <c r="A62" s="178"/>
      <c r="B62" s="181"/>
      <c r="C62" s="228" t="s">
        <v>159</v>
      </c>
      <c r="D62" s="229"/>
      <c r="E62" s="182">
        <v>3.57</v>
      </c>
      <c r="F62" s="183"/>
      <c r="G62" s="184"/>
      <c r="M62" s="180" t="s">
        <v>159</v>
      </c>
      <c r="O62" s="170"/>
    </row>
    <row r="63" spans="1:104">
      <c r="A63" s="178"/>
      <c r="B63" s="181"/>
      <c r="C63" s="228" t="s">
        <v>160</v>
      </c>
      <c r="D63" s="229"/>
      <c r="E63" s="182">
        <v>23.31</v>
      </c>
      <c r="F63" s="183"/>
      <c r="G63" s="184"/>
      <c r="M63" s="180" t="s">
        <v>160</v>
      </c>
      <c r="O63" s="170"/>
    </row>
    <row r="64" spans="1:104">
      <c r="A64" s="178"/>
      <c r="B64" s="181"/>
      <c r="C64" s="228" t="s">
        <v>161</v>
      </c>
      <c r="D64" s="229"/>
      <c r="E64" s="182">
        <v>13.86</v>
      </c>
      <c r="F64" s="183"/>
      <c r="G64" s="184"/>
      <c r="M64" s="180" t="s">
        <v>161</v>
      </c>
      <c r="O64" s="170"/>
    </row>
    <row r="65" spans="1:104">
      <c r="A65" s="185"/>
      <c r="B65" s="186" t="s">
        <v>73</v>
      </c>
      <c r="C65" s="187" t="str">
        <f>CONCATENATE(B37," ",C37)</f>
        <v>96 Bourání konstrukcí</v>
      </c>
      <c r="D65" s="188"/>
      <c r="E65" s="189"/>
      <c r="F65" s="190"/>
      <c r="G65" s="191">
        <f>SUM(G37:G64)</f>
        <v>0</v>
      </c>
      <c r="O65" s="170">
        <v>4</v>
      </c>
      <c r="BA65" s="192">
        <f>SUM(BA37:BA64)</f>
        <v>0</v>
      </c>
      <c r="BB65" s="192">
        <f>SUM(BB37:BB64)</f>
        <v>0</v>
      </c>
      <c r="BC65" s="192">
        <f>SUM(BC37:BC64)</f>
        <v>0</v>
      </c>
      <c r="BD65" s="192">
        <f>SUM(BD37:BD64)</f>
        <v>0</v>
      </c>
      <c r="BE65" s="192">
        <f>SUM(BE37:BE64)</f>
        <v>0</v>
      </c>
    </row>
    <row r="66" spans="1:104">
      <c r="A66" s="163" t="s">
        <v>72</v>
      </c>
      <c r="B66" s="164" t="s">
        <v>162</v>
      </c>
      <c r="C66" s="165" t="s">
        <v>163</v>
      </c>
      <c r="D66" s="166"/>
      <c r="E66" s="167"/>
      <c r="F66" s="167"/>
      <c r="G66" s="168"/>
      <c r="H66" s="169"/>
      <c r="I66" s="169"/>
      <c r="O66" s="170">
        <v>1</v>
      </c>
    </row>
    <row r="67" spans="1:104">
      <c r="A67" s="171">
        <v>18</v>
      </c>
      <c r="B67" s="172" t="s">
        <v>164</v>
      </c>
      <c r="C67" s="173" t="s">
        <v>165</v>
      </c>
      <c r="D67" s="174" t="s">
        <v>166</v>
      </c>
      <c r="E67" s="175">
        <v>2.5746843749999999</v>
      </c>
      <c r="F67" s="175">
        <v>0</v>
      </c>
      <c r="G67" s="176">
        <f>E67*F67</f>
        <v>0</v>
      </c>
      <c r="O67" s="170">
        <v>2</v>
      </c>
      <c r="AA67" s="146">
        <v>7</v>
      </c>
      <c r="AB67" s="146">
        <v>1</v>
      </c>
      <c r="AC67" s="146">
        <v>2</v>
      </c>
      <c r="AZ67" s="146">
        <v>1</v>
      </c>
      <c r="BA67" s="146">
        <f>IF(AZ67=1,G67,0)</f>
        <v>0</v>
      </c>
      <c r="BB67" s="146">
        <f>IF(AZ67=2,G67,0)</f>
        <v>0</v>
      </c>
      <c r="BC67" s="146">
        <f>IF(AZ67=3,G67,0)</f>
        <v>0</v>
      </c>
      <c r="BD67" s="146">
        <f>IF(AZ67=4,G67,0)</f>
        <v>0</v>
      </c>
      <c r="BE67" s="146">
        <f>IF(AZ67=5,G67,0)</f>
        <v>0</v>
      </c>
      <c r="CA67" s="177">
        <v>7</v>
      </c>
      <c r="CB67" s="177">
        <v>1</v>
      </c>
      <c r="CZ67" s="146">
        <v>0</v>
      </c>
    </row>
    <row r="68" spans="1:104">
      <c r="A68" s="185"/>
      <c r="B68" s="186" t="s">
        <v>73</v>
      </c>
      <c r="C68" s="187" t="str">
        <f>CONCATENATE(B66," ",C66)</f>
        <v>99 Staveništní přesun hmot</v>
      </c>
      <c r="D68" s="188"/>
      <c r="E68" s="189"/>
      <c r="F68" s="190"/>
      <c r="G68" s="191">
        <f>SUM(G66:G67)</f>
        <v>0</v>
      </c>
      <c r="O68" s="170">
        <v>4</v>
      </c>
      <c r="BA68" s="192">
        <f>SUM(BA66:BA67)</f>
        <v>0</v>
      </c>
      <c r="BB68" s="192">
        <f>SUM(BB66:BB67)</f>
        <v>0</v>
      </c>
      <c r="BC68" s="192">
        <f>SUM(BC66:BC67)</f>
        <v>0</v>
      </c>
      <c r="BD68" s="192">
        <f>SUM(BD66:BD67)</f>
        <v>0</v>
      </c>
      <c r="BE68" s="192">
        <f>SUM(BE66:BE67)</f>
        <v>0</v>
      </c>
    </row>
    <row r="69" spans="1:104">
      <c r="A69" s="163" t="s">
        <v>72</v>
      </c>
      <c r="B69" s="164" t="s">
        <v>167</v>
      </c>
      <c r="C69" s="165" t="s">
        <v>168</v>
      </c>
      <c r="D69" s="166"/>
      <c r="E69" s="167"/>
      <c r="F69" s="167"/>
      <c r="G69" s="168"/>
      <c r="H69" s="169"/>
      <c r="I69" s="169"/>
      <c r="O69" s="170">
        <v>1</v>
      </c>
    </row>
    <row r="70" spans="1:104">
      <c r="A70" s="171">
        <v>19</v>
      </c>
      <c r="B70" s="172" t="s">
        <v>169</v>
      </c>
      <c r="C70" s="173" t="s">
        <v>170</v>
      </c>
      <c r="D70" s="174" t="s">
        <v>149</v>
      </c>
      <c r="E70" s="175">
        <v>7.5</v>
      </c>
      <c r="F70" s="175">
        <v>0</v>
      </c>
      <c r="G70" s="176">
        <f>E70*F70</f>
        <v>0</v>
      </c>
      <c r="O70" s="170">
        <v>2</v>
      </c>
      <c r="AA70" s="146">
        <v>1</v>
      </c>
      <c r="AB70" s="146">
        <v>7</v>
      </c>
      <c r="AC70" s="146">
        <v>7</v>
      </c>
      <c r="AZ70" s="146">
        <v>2</v>
      </c>
      <c r="BA70" s="146">
        <f>IF(AZ70=1,G70,0)</f>
        <v>0</v>
      </c>
      <c r="BB70" s="146">
        <f>IF(AZ70=2,G70,0)</f>
        <v>0</v>
      </c>
      <c r="BC70" s="146">
        <f>IF(AZ70=3,G70,0)</f>
        <v>0</v>
      </c>
      <c r="BD70" s="146">
        <f>IF(AZ70=4,G70,0)</f>
        <v>0</v>
      </c>
      <c r="BE70" s="146">
        <f>IF(AZ70=5,G70,0)</f>
        <v>0</v>
      </c>
      <c r="CA70" s="177">
        <v>1</v>
      </c>
      <c r="CB70" s="177">
        <v>7</v>
      </c>
      <c r="CZ70" s="146">
        <v>0</v>
      </c>
    </row>
    <row r="71" spans="1:104">
      <c r="A71" s="178"/>
      <c r="B71" s="181"/>
      <c r="C71" s="228" t="s">
        <v>171</v>
      </c>
      <c r="D71" s="229"/>
      <c r="E71" s="182">
        <v>6</v>
      </c>
      <c r="F71" s="183"/>
      <c r="G71" s="184"/>
      <c r="M71" s="180" t="s">
        <v>171</v>
      </c>
      <c r="O71" s="170"/>
    </row>
    <row r="72" spans="1:104">
      <c r="A72" s="178"/>
      <c r="B72" s="181"/>
      <c r="C72" s="228" t="s">
        <v>172</v>
      </c>
      <c r="D72" s="229"/>
      <c r="E72" s="182">
        <v>1.5</v>
      </c>
      <c r="F72" s="183"/>
      <c r="G72" s="184"/>
      <c r="M72" s="180" t="s">
        <v>172</v>
      </c>
      <c r="O72" s="170"/>
    </row>
    <row r="73" spans="1:104">
      <c r="A73" s="171">
        <v>20</v>
      </c>
      <c r="B73" s="172" t="s">
        <v>173</v>
      </c>
      <c r="C73" s="173" t="s">
        <v>174</v>
      </c>
      <c r="D73" s="174" t="s">
        <v>149</v>
      </c>
      <c r="E73" s="175">
        <v>34</v>
      </c>
      <c r="F73" s="175">
        <v>0</v>
      </c>
      <c r="G73" s="176">
        <f>E73*F73</f>
        <v>0</v>
      </c>
      <c r="O73" s="170">
        <v>2</v>
      </c>
      <c r="AA73" s="146">
        <v>1</v>
      </c>
      <c r="AB73" s="146">
        <v>7</v>
      </c>
      <c r="AC73" s="146">
        <v>7</v>
      </c>
      <c r="AZ73" s="146">
        <v>2</v>
      </c>
      <c r="BA73" s="146">
        <f>IF(AZ73=1,G73,0)</f>
        <v>0</v>
      </c>
      <c r="BB73" s="146">
        <f>IF(AZ73=2,G73,0)</f>
        <v>0</v>
      </c>
      <c r="BC73" s="146">
        <f>IF(AZ73=3,G73,0)</f>
        <v>0</v>
      </c>
      <c r="BD73" s="146">
        <f>IF(AZ73=4,G73,0)</f>
        <v>0</v>
      </c>
      <c r="BE73" s="146">
        <f>IF(AZ73=5,G73,0)</f>
        <v>0</v>
      </c>
      <c r="CA73" s="177">
        <v>1</v>
      </c>
      <c r="CB73" s="177">
        <v>7</v>
      </c>
      <c r="CZ73" s="146">
        <v>0</v>
      </c>
    </row>
    <row r="74" spans="1:104">
      <c r="A74" s="178"/>
      <c r="B74" s="181"/>
      <c r="C74" s="228" t="s">
        <v>175</v>
      </c>
      <c r="D74" s="229"/>
      <c r="E74" s="182">
        <v>32.299999999999997</v>
      </c>
      <c r="F74" s="183"/>
      <c r="G74" s="184"/>
      <c r="M74" s="180" t="s">
        <v>175</v>
      </c>
      <c r="O74" s="170"/>
    </row>
    <row r="75" spans="1:104">
      <c r="A75" s="178"/>
      <c r="B75" s="181"/>
      <c r="C75" s="228" t="s">
        <v>176</v>
      </c>
      <c r="D75" s="229"/>
      <c r="E75" s="182">
        <v>1.7</v>
      </c>
      <c r="F75" s="183"/>
      <c r="G75" s="184"/>
      <c r="M75" s="180" t="s">
        <v>176</v>
      </c>
      <c r="O75" s="170"/>
    </row>
    <row r="76" spans="1:104" ht="22.5">
      <c r="A76" s="171">
        <v>21</v>
      </c>
      <c r="B76" s="172" t="s">
        <v>177</v>
      </c>
      <c r="C76" s="173" t="s">
        <v>178</v>
      </c>
      <c r="D76" s="174" t="s">
        <v>149</v>
      </c>
      <c r="E76" s="175">
        <v>0.95</v>
      </c>
      <c r="F76" s="175">
        <v>0</v>
      </c>
      <c r="G76" s="176">
        <f>E76*F76</f>
        <v>0</v>
      </c>
      <c r="O76" s="170">
        <v>2</v>
      </c>
      <c r="AA76" s="146">
        <v>1</v>
      </c>
      <c r="AB76" s="146">
        <v>7</v>
      </c>
      <c r="AC76" s="146">
        <v>7</v>
      </c>
      <c r="AZ76" s="146">
        <v>2</v>
      </c>
      <c r="BA76" s="146">
        <f>IF(AZ76=1,G76,0)</f>
        <v>0</v>
      </c>
      <c r="BB76" s="146">
        <f>IF(AZ76=2,G76,0)</f>
        <v>0</v>
      </c>
      <c r="BC76" s="146">
        <f>IF(AZ76=3,G76,0)</f>
        <v>0</v>
      </c>
      <c r="BD76" s="146">
        <f>IF(AZ76=4,G76,0)</f>
        <v>0</v>
      </c>
      <c r="BE76" s="146">
        <f>IF(AZ76=5,G76,0)</f>
        <v>0</v>
      </c>
      <c r="CA76" s="177">
        <v>1</v>
      </c>
      <c r="CB76" s="177">
        <v>7</v>
      </c>
      <c r="CZ76" s="146">
        <v>1.4499999999999999E-3</v>
      </c>
    </row>
    <row r="77" spans="1:104">
      <c r="A77" s="178"/>
      <c r="B77" s="179"/>
      <c r="C77" s="225" t="s">
        <v>179</v>
      </c>
      <c r="D77" s="226"/>
      <c r="E77" s="226"/>
      <c r="F77" s="226"/>
      <c r="G77" s="227"/>
      <c r="L77" s="180" t="s">
        <v>179</v>
      </c>
      <c r="O77" s="170">
        <v>3</v>
      </c>
    </row>
    <row r="78" spans="1:104">
      <c r="A78" s="178"/>
      <c r="B78" s="179"/>
      <c r="C78" s="225"/>
      <c r="D78" s="226"/>
      <c r="E78" s="226"/>
      <c r="F78" s="226"/>
      <c r="G78" s="227"/>
      <c r="L78" s="180"/>
      <c r="O78" s="170">
        <v>3</v>
      </c>
    </row>
    <row r="79" spans="1:104">
      <c r="A79" s="178"/>
      <c r="B79" s="179"/>
      <c r="C79" s="225" t="s">
        <v>180</v>
      </c>
      <c r="D79" s="226"/>
      <c r="E79" s="226"/>
      <c r="F79" s="226"/>
      <c r="G79" s="227"/>
      <c r="L79" s="180" t="s">
        <v>180</v>
      </c>
      <c r="O79" s="170">
        <v>3</v>
      </c>
    </row>
    <row r="80" spans="1:104">
      <c r="A80" s="178"/>
      <c r="B80" s="181"/>
      <c r="C80" s="228" t="s">
        <v>181</v>
      </c>
      <c r="D80" s="229"/>
      <c r="E80" s="182">
        <v>0.95</v>
      </c>
      <c r="F80" s="183"/>
      <c r="G80" s="184"/>
      <c r="M80" s="180" t="s">
        <v>181</v>
      </c>
      <c r="O80" s="170"/>
    </row>
    <row r="81" spans="1:104" ht="22.5">
      <c r="A81" s="171">
        <v>22</v>
      </c>
      <c r="B81" s="172" t="s">
        <v>182</v>
      </c>
      <c r="C81" s="173" t="s">
        <v>183</v>
      </c>
      <c r="D81" s="174" t="s">
        <v>149</v>
      </c>
      <c r="E81" s="175">
        <v>7.2</v>
      </c>
      <c r="F81" s="175">
        <v>0</v>
      </c>
      <c r="G81" s="176">
        <f>E81*F81</f>
        <v>0</v>
      </c>
      <c r="O81" s="170">
        <v>2</v>
      </c>
      <c r="AA81" s="146">
        <v>1</v>
      </c>
      <c r="AB81" s="146">
        <v>7</v>
      </c>
      <c r="AC81" s="146">
        <v>7</v>
      </c>
      <c r="AZ81" s="146">
        <v>2</v>
      </c>
      <c r="BA81" s="146">
        <f>IF(AZ81=1,G81,0)</f>
        <v>0</v>
      </c>
      <c r="BB81" s="146">
        <f>IF(AZ81=2,G81,0)</f>
        <v>0</v>
      </c>
      <c r="BC81" s="146">
        <f>IF(AZ81=3,G81,0)</f>
        <v>0</v>
      </c>
      <c r="BD81" s="146">
        <f>IF(AZ81=4,G81,0)</f>
        <v>0</v>
      </c>
      <c r="BE81" s="146">
        <f>IF(AZ81=5,G81,0)</f>
        <v>0</v>
      </c>
      <c r="CA81" s="177">
        <v>1</v>
      </c>
      <c r="CB81" s="177">
        <v>7</v>
      </c>
      <c r="CZ81" s="146">
        <v>1.81E-3</v>
      </c>
    </row>
    <row r="82" spans="1:104">
      <c r="A82" s="178"/>
      <c r="B82" s="179"/>
      <c r="C82" s="225" t="s">
        <v>179</v>
      </c>
      <c r="D82" s="226"/>
      <c r="E82" s="226"/>
      <c r="F82" s="226"/>
      <c r="G82" s="227"/>
      <c r="L82" s="180" t="s">
        <v>179</v>
      </c>
      <c r="O82" s="170">
        <v>3</v>
      </c>
    </row>
    <row r="83" spans="1:104">
      <c r="A83" s="178"/>
      <c r="B83" s="179"/>
      <c r="C83" s="225"/>
      <c r="D83" s="226"/>
      <c r="E83" s="226"/>
      <c r="F83" s="226"/>
      <c r="G83" s="227"/>
      <c r="L83" s="180"/>
      <c r="O83" s="170">
        <v>3</v>
      </c>
    </row>
    <row r="84" spans="1:104">
      <c r="A84" s="178"/>
      <c r="B84" s="179"/>
      <c r="C84" s="225" t="s">
        <v>180</v>
      </c>
      <c r="D84" s="226"/>
      <c r="E84" s="226"/>
      <c r="F84" s="226"/>
      <c r="G84" s="227"/>
      <c r="L84" s="180" t="s">
        <v>180</v>
      </c>
      <c r="O84" s="170">
        <v>3</v>
      </c>
    </row>
    <row r="85" spans="1:104">
      <c r="A85" s="178"/>
      <c r="B85" s="181"/>
      <c r="C85" s="228" t="s">
        <v>184</v>
      </c>
      <c r="D85" s="229"/>
      <c r="E85" s="182">
        <v>7.2</v>
      </c>
      <c r="F85" s="183"/>
      <c r="G85" s="184"/>
      <c r="M85" s="180" t="s">
        <v>184</v>
      </c>
      <c r="O85" s="170"/>
    </row>
    <row r="86" spans="1:104" ht="22.5">
      <c r="A86" s="171">
        <v>23</v>
      </c>
      <c r="B86" s="172" t="s">
        <v>185</v>
      </c>
      <c r="C86" s="173" t="s">
        <v>186</v>
      </c>
      <c r="D86" s="174" t="s">
        <v>149</v>
      </c>
      <c r="E86" s="175">
        <v>32.299999999999997</v>
      </c>
      <c r="F86" s="175">
        <v>0</v>
      </c>
      <c r="G86" s="176">
        <f>E86*F86</f>
        <v>0</v>
      </c>
      <c r="O86" s="170">
        <v>2</v>
      </c>
      <c r="AA86" s="146">
        <v>1</v>
      </c>
      <c r="AB86" s="146">
        <v>7</v>
      </c>
      <c r="AC86" s="146">
        <v>7</v>
      </c>
      <c r="AZ86" s="146">
        <v>2</v>
      </c>
      <c r="BA86" s="146">
        <f>IF(AZ86=1,G86,0)</f>
        <v>0</v>
      </c>
      <c r="BB86" s="146">
        <f>IF(AZ86=2,G86,0)</f>
        <v>0</v>
      </c>
      <c r="BC86" s="146">
        <f>IF(AZ86=3,G86,0)</f>
        <v>0</v>
      </c>
      <c r="BD86" s="146">
        <f>IF(AZ86=4,G86,0)</f>
        <v>0</v>
      </c>
      <c r="BE86" s="146">
        <f>IF(AZ86=5,G86,0)</f>
        <v>0</v>
      </c>
      <c r="CA86" s="177">
        <v>1</v>
      </c>
      <c r="CB86" s="177">
        <v>7</v>
      </c>
      <c r="CZ86" s="146">
        <v>3.13E-3</v>
      </c>
    </row>
    <row r="87" spans="1:104">
      <c r="A87" s="178"/>
      <c r="B87" s="179"/>
      <c r="C87" s="225" t="s">
        <v>179</v>
      </c>
      <c r="D87" s="226"/>
      <c r="E87" s="226"/>
      <c r="F87" s="226"/>
      <c r="G87" s="227"/>
      <c r="L87" s="180" t="s">
        <v>179</v>
      </c>
      <c r="O87" s="170">
        <v>3</v>
      </c>
    </row>
    <row r="88" spans="1:104">
      <c r="A88" s="178"/>
      <c r="B88" s="179"/>
      <c r="C88" s="225"/>
      <c r="D88" s="226"/>
      <c r="E88" s="226"/>
      <c r="F88" s="226"/>
      <c r="G88" s="227"/>
      <c r="L88" s="180"/>
      <c r="O88" s="170">
        <v>3</v>
      </c>
    </row>
    <row r="89" spans="1:104">
      <c r="A89" s="178"/>
      <c r="B89" s="179"/>
      <c r="C89" s="225" t="s">
        <v>180</v>
      </c>
      <c r="D89" s="226"/>
      <c r="E89" s="226"/>
      <c r="F89" s="226"/>
      <c r="G89" s="227"/>
      <c r="L89" s="180" t="s">
        <v>180</v>
      </c>
      <c r="O89" s="170">
        <v>3</v>
      </c>
    </row>
    <row r="90" spans="1:104">
      <c r="A90" s="178"/>
      <c r="B90" s="181"/>
      <c r="C90" s="228" t="s">
        <v>187</v>
      </c>
      <c r="D90" s="229"/>
      <c r="E90" s="182">
        <v>32.299999999999997</v>
      </c>
      <c r="F90" s="183"/>
      <c r="G90" s="184"/>
      <c r="M90" s="180" t="s">
        <v>187</v>
      </c>
      <c r="O90" s="170"/>
    </row>
    <row r="91" spans="1:104" ht="22.5">
      <c r="A91" s="171">
        <v>24</v>
      </c>
      <c r="B91" s="172" t="s">
        <v>188</v>
      </c>
      <c r="C91" s="173" t="s">
        <v>189</v>
      </c>
      <c r="D91" s="174" t="s">
        <v>149</v>
      </c>
      <c r="E91" s="175">
        <v>1.7</v>
      </c>
      <c r="F91" s="175">
        <v>0</v>
      </c>
      <c r="G91" s="176">
        <f>E91*F91</f>
        <v>0</v>
      </c>
      <c r="O91" s="170">
        <v>2</v>
      </c>
      <c r="AA91" s="146">
        <v>1</v>
      </c>
      <c r="AB91" s="146">
        <v>7</v>
      </c>
      <c r="AC91" s="146">
        <v>7</v>
      </c>
      <c r="AZ91" s="146">
        <v>2</v>
      </c>
      <c r="BA91" s="146">
        <f>IF(AZ91=1,G91,0)</f>
        <v>0</v>
      </c>
      <c r="BB91" s="146">
        <f>IF(AZ91=2,G91,0)</f>
        <v>0</v>
      </c>
      <c r="BC91" s="146">
        <f>IF(AZ91=3,G91,0)</f>
        <v>0</v>
      </c>
      <c r="BD91" s="146">
        <f>IF(AZ91=4,G91,0)</f>
        <v>0</v>
      </c>
      <c r="BE91" s="146">
        <f>IF(AZ91=5,G91,0)</f>
        <v>0</v>
      </c>
      <c r="CA91" s="177">
        <v>1</v>
      </c>
      <c r="CB91" s="177">
        <v>7</v>
      </c>
      <c r="CZ91" s="146">
        <v>3.96E-3</v>
      </c>
    </row>
    <row r="92" spans="1:104">
      <c r="A92" s="178"/>
      <c r="B92" s="179"/>
      <c r="C92" s="225" t="s">
        <v>179</v>
      </c>
      <c r="D92" s="226"/>
      <c r="E92" s="226"/>
      <c r="F92" s="226"/>
      <c r="G92" s="227"/>
      <c r="L92" s="180" t="s">
        <v>179</v>
      </c>
      <c r="O92" s="170">
        <v>3</v>
      </c>
    </row>
    <row r="93" spans="1:104">
      <c r="A93" s="178"/>
      <c r="B93" s="179"/>
      <c r="C93" s="225"/>
      <c r="D93" s="226"/>
      <c r="E93" s="226"/>
      <c r="F93" s="226"/>
      <c r="G93" s="227"/>
      <c r="L93" s="180"/>
      <c r="O93" s="170">
        <v>3</v>
      </c>
    </row>
    <row r="94" spans="1:104">
      <c r="A94" s="178"/>
      <c r="B94" s="179"/>
      <c r="C94" s="225" t="s">
        <v>180</v>
      </c>
      <c r="D94" s="226"/>
      <c r="E94" s="226"/>
      <c r="F94" s="226"/>
      <c r="G94" s="227"/>
      <c r="L94" s="180" t="s">
        <v>180</v>
      </c>
      <c r="O94" s="170">
        <v>3</v>
      </c>
    </row>
    <row r="95" spans="1:104">
      <c r="A95" s="178"/>
      <c r="B95" s="181"/>
      <c r="C95" s="228" t="s">
        <v>190</v>
      </c>
      <c r="D95" s="229"/>
      <c r="E95" s="182">
        <v>1.7</v>
      </c>
      <c r="F95" s="183"/>
      <c r="G95" s="184"/>
      <c r="M95" s="180" t="s">
        <v>190</v>
      </c>
      <c r="O95" s="170"/>
    </row>
    <row r="96" spans="1:104">
      <c r="A96" s="171">
        <v>25</v>
      </c>
      <c r="B96" s="172" t="s">
        <v>191</v>
      </c>
      <c r="C96" s="173" t="s">
        <v>192</v>
      </c>
      <c r="D96" s="174" t="s">
        <v>61</v>
      </c>
      <c r="E96" s="175"/>
      <c r="F96" s="175">
        <v>0</v>
      </c>
      <c r="G96" s="176">
        <f>E96*F96</f>
        <v>0</v>
      </c>
      <c r="O96" s="170">
        <v>2</v>
      </c>
      <c r="AA96" s="146">
        <v>7</v>
      </c>
      <c r="AB96" s="146">
        <v>1002</v>
      </c>
      <c r="AC96" s="146">
        <v>5</v>
      </c>
      <c r="AZ96" s="146">
        <v>2</v>
      </c>
      <c r="BA96" s="146">
        <f>IF(AZ96=1,G96,0)</f>
        <v>0</v>
      </c>
      <c r="BB96" s="146">
        <f>IF(AZ96=2,G96,0)</f>
        <v>0</v>
      </c>
      <c r="BC96" s="146">
        <f>IF(AZ96=3,G96,0)</f>
        <v>0</v>
      </c>
      <c r="BD96" s="146">
        <f>IF(AZ96=4,G96,0)</f>
        <v>0</v>
      </c>
      <c r="BE96" s="146">
        <f>IF(AZ96=5,G96,0)</f>
        <v>0</v>
      </c>
      <c r="CA96" s="177">
        <v>7</v>
      </c>
      <c r="CB96" s="177">
        <v>1002</v>
      </c>
      <c r="CZ96" s="146">
        <v>0</v>
      </c>
    </row>
    <row r="97" spans="1:104">
      <c r="A97" s="185"/>
      <c r="B97" s="186" t="s">
        <v>73</v>
      </c>
      <c r="C97" s="187" t="str">
        <f>CONCATENATE(B69," ",C69)</f>
        <v>764 Konstrukce klempířské</v>
      </c>
      <c r="D97" s="188"/>
      <c r="E97" s="189"/>
      <c r="F97" s="190"/>
      <c r="G97" s="191">
        <f>SUM(G69:G96)</f>
        <v>0</v>
      </c>
      <c r="O97" s="170">
        <v>4</v>
      </c>
      <c r="BA97" s="192">
        <f>SUM(BA69:BA96)</f>
        <v>0</v>
      </c>
      <c r="BB97" s="192">
        <f>SUM(BB69:BB96)</f>
        <v>0</v>
      </c>
      <c r="BC97" s="192">
        <f>SUM(BC69:BC96)</f>
        <v>0</v>
      </c>
      <c r="BD97" s="192">
        <f>SUM(BD69:BD96)</f>
        <v>0</v>
      </c>
      <c r="BE97" s="192">
        <f>SUM(BE69:BE96)</f>
        <v>0</v>
      </c>
    </row>
    <row r="98" spans="1:104">
      <c r="A98" s="163" t="s">
        <v>72</v>
      </c>
      <c r="B98" s="164" t="s">
        <v>193</v>
      </c>
      <c r="C98" s="165" t="s">
        <v>194</v>
      </c>
      <c r="D98" s="166"/>
      <c r="E98" s="167"/>
      <c r="F98" s="167"/>
      <c r="G98" s="168"/>
      <c r="H98" s="169"/>
      <c r="I98" s="169"/>
      <c r="O98" s="170">
        <v>1</v>
      </c>
    </row>
    <row r="99" spans="1:104" ht="22.5">
      <c r="A99" s="171">
        <v>26</v>
      </c>
      <c r="B99" s="172" t="s">
        <v>195</v>
      </c>
      <c r="C99" s="173" t="s">
        <v>196</v>
      </c>
      <c r="D99" s="174" t="s">
        <v>125</v>
      </c>
      <c r="E99" s="175">
        <v>12</v>
      </c>
      <c r="F99" s="175">
        <v>0</v>
      </c>
      <c r="G99" s="176">
        <f>E99*F99</f>
        <v>0</v>
      </c>
      <c r="O99" s="170">
        <v>2</v>
      </c>
      <c r="AA99" s="146">
        <v>12</v>
      </c>
      <c r="AB99" s="146">
        <v>0</v>
      </c>
      <c r="AC99" s="146">
        <v>3</v>
      </c>
      <c r="AZ99" s="146">
        <v>2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77">
        <v>12</v>
      </c>
      <c r="CB99" s="177">
        <v>0</v>
      </c>
      <c r="CZ99" s="146">
        <v>0</v>
      </c>
    </row>
    <row r="100" spans="1:104">
      <c r="A100" s="178"/>
      <c r="B100" s="179"/>
      <c r="C100" s="225" t="s">
        <v>179</v>
      </c>
      <c r="D100" s="226"/>
      <c r="E100" s="226"/>
      <c r="F100" s="226"/>
      <c r="G100" s="227"/>
      <c r="L100" s="180" t="s">
        <v>179</v>
      </c>
      <c r="O100" s="170">
        <v>3</v>
      </c>
    </row>
    <row r="101" spans="1:104">
      <c r="A101" s="178"/>
      <c r="B101" s="179"/>
      <c r="C101" s="225"/>
      <c r="D101" s="226"/>
      <c r="E101" s="226"/>
      <c r="F101" s="226"/>
      <c r="G101" s="227"/>
      <c r="L101" s="180"/>
      <c r="O101" s="170">
        <v>3</v>
      </c>
    </row>
    <row r="102" spans="1:104">
      <c r="A102" s="178"/>
      <c r="B102" s="179"/>
      <c r="C102" s="225" t="s">
        <v>197</v>
      </c>
      <c r="D102" s="226"/>
      <c r="E102" s="226"/>
      <c r="F102" s="226"/>
      <c r="G102" s="227"/>
      <c r="L102" s="180" t="s">
        <v>197</v>
      </c>
      <c r="O102" s="170">
        <v>3</v>
      </c>
    </row>
    <row r="103" spans="1:104">
      <c r="A103" s="178"/>
      <c r="B103" s="179"/>
      <c r="C103" s="225" t="s">
        <v>198</v>
      </c>
      <c r="D103" s="226"/>
      <c r="E103" s="226"/>
      <c r="F103" s="226"/>
      <c r="G103" s="227"/>
      <c r="L103" s="180" t="s">
        <v>198</v>
      </c>
      <c r="O103" s="170">
        <v>3</v>
      </c>
    </row>
    <row r="104" spans="1:104">
      <c r="A104" s="178"/>
      <c r="B104" s="179"/>
      <c r="C104" s="225" t="s">
        <v>199</v>
      </c>
      <c r="D104" s="226"/>
      <c r="E104" s="226"/>
      <c r="F104" s="226"/>
      <c r="G104" s="227"/>
      <c r="L104" s="180" t="s">
        <v>199</v>
      </c>
      <c r="O104" s="170">
        <v>3</v>
      </c>
    </row>
    <row r="105" spans="1:104">
      <c r="A105" s="178"/>
      <c r="B105" s="179"/>
      <c r="C105" s="225" t="s">
        <v>200</v>
      </c>
      <c r="D105" s="226"/>
      <c r="E105" s="226"/>
      <c r="F105" s="226"/>
      <c r="G105" s="227"/>
      <c r="L105" s="180" t="s">
        <v>200</v>
      </c>
      <c r="O105" s="170">
        <v>3</v>
      </c>
    </row>
    <row r="106" spans="1:104">
      <c r="A106" s="178"/>
      <c r="B106" s="179"/>
      <c r="C106" s="225" t="s">
        <v>201</v>
      </c>
      <c r="D106" s="226"/>
      <c r="E106" s="226"/>
      <c r="F106" s="226"/>
      <c r="G106" s="227"/>
      <c r="L106" s="180" t="s">
        <v>201</v>
      </c>
      <c r="O106" s="170">
        <v>3</v>
      </c>
    </row>
    <row r="107" spans="1:104">
      <c r="A107" s="178"/>
      <c r="B107" s="181"/>
      <c r="C107" s="228" t="s">
        <v>202</v>
      </c>
      <c r="D107" s="229"/>
      <c r="E107" s="182">
        <v>12</v>
      </c>
      <c r="F107" s="183"/>
      <c r="G107" s="184"/>
      <c r="M107" s="180" t="s">
        <v>202</v>
      </c>
      <c r="O107" s="170"/>
    </row>
    <row r="108" spans="1:104" ht="22.5">
      <c r="A108" s="171">
        <v>27</v>
      </c>
      <c r="B108" s="172" t="s">
        <v>203</v>
      </c>
      <c r="C108" s="173" t="s">
        <v>204</v>
      </c>
      <c r="D108" s="174" t="s">
        <v>125</v>
      </c>
      <c r="E108" s="175">
        <v>18</v>
      </c>
      <c r="F108" s="175">
        <v>0</v>
      </c>
      <c r="G108" s="176">
        <f>E108*F108</f>
        <v>0</v>
      </c>
      <c r="O108" s="170">
        <v>2</v>
      </c>
      <c r="AA108" s="146">
        <v>12</v>
      </c>
      <c r="AB108" s="146">
        <v>0</v>
      </c>
      <c r="AC108" s="146">
        <v>4</v>
      </c>
      <c r="AZ108" s="146">
        <v>2</v>
      </c>
      <c r="BA108" s="146">
        <f>IF(AZ108=1,G108,0)</f>
        <v>0</v>
      </c>
      <c r="BB108" s="146">
        <f>IF(AZ108=2,G108,0)</f>
        <v>0</v>
      </c>
      <c r="BC108" s="146">
        <f>IF(AZ108=3,G108,0)</f>
        <v>0</v>
      </c>
      <c r="BD108" s="146">
        <f>IF(AZ108=4,G108,0)</f>
        <v>0</v>
      </c>
      <c r="BE108" s="146">
        <f>IF(AZ108=5,G108,0)</f>
        <v>0</v>
      </c>
      <c r="CA108" s="177">
        <v>12</v>
      </c>
      <c r="CB108" s="177">
        <v>0</v>
      </c>
      <c r="CZ108" s="146">
        <v>0</v>
      </c>
    </row>
    <row r="109" spans="1:104">
      <c r="A109" s="178"/>
      <c r="B109" s="179"/>
      <c r="C109" s="225" t="s">
        <v>179</v>
      </c>
      <c r="D109" s="226"/>
      <c r="E109" s="226"/>
      <c r="F109" s="226"/>
      <c r="G109" s="227"/>
      <c r="L109" s="180" t="s">
        <v>179</v>
      </c>
      <c r="O109" s="170">
        <v>3</v>
      </c>
    </row>
    <row r="110" spans="1:104">
      <c r="A110" s="178"/>
      <c r="B110" s="179"/>
      <c r="C110" s="225"/>
      <c r="D110" s="226"/>
      <c r="E110" s="226"/>
      <c r="F110" s="226"/>
      <c r="G110" s="227"/>
      <c r="L110" s="180"/>
      <c r="O110" s="170">
        <v>3</v>
      </c>
    </row>
    <row r="111" spans="1:104">
      <c r="A111" s="178"/>
      <c r="B111" s="179"/>
      <c r="C111" s="225" t="s">
        <v>197</v>
      </c>
      <c r="D111" s="226"/>
      <c r="E111" s="226"/>
      <c r="F111" s="226"/>
      <c r="G111" s="227"/>
      <c r="L111" s="180" t="s">
        <v>197</v>
      </c>
      <c r="O111" s="170">
        <v>3</v>
      </c>
    </row>
    <row r="112" spans="1:104">
      <c r="A112" s="178"/>
      <c r="B112" s="179"/>
      <c r="C112" s="225" t="s">
        <v>198</v>
      </c>
      <c r="D112" s="226"/>
      <c r="E112" s="226"/>
      <c r="F112" s="226"/>
      <c r="G112" s="227"/>
      <c r="L112" s="180" t="s">
        <v>198</v>
      </c>
      <c r="O112" s="170">
        <v>3</v>
      </c>
    </row>
    <row r="113" spans="1:104">
      <c r="A113" s="178"/>
      <c r="B113" s="179"/>
      <c r="C113" s="225" t="s">
        <v>205</v>
      </c>
      <c r="D113" s="226"/>
      <c r="E113" s="226"/>
      <c r="F113" s="226"/>
      <c r="G113" s="227"/>
      <c r="L113" s="180" t="s">
        <v>205</v>
      </c>
      <c r="O113" s="170">
        <v>3</v>
      </c>
    </row>
    <row r="114" spans="1:104">
      <c r="A114" s="178"/>
      <c r="B114" s="179"/>
      <c r="C114" s="225" t="s">
        <v>200</v>
      </c>
      <c r="D114" s="226"/>
      <c r="E114" s="226"/>
      <c r="F114" s="226"/>
      <c r="G114" s="227"/>
      <c r="L114" s="180" t="s">
        <v>200</v>
      </c>
      <c r="O114" s="170">
        <v>3</v>
      </c>
    </row>
    <row r="115" spans="1:104">
      <c r="A115" s="178"/>
      <c r="B115" s="179"/>
      <c r="C115" s="225" t="s">
        <v>201</v>
      </c>
      <c r="D115" s="226"/>
      <c r="E115" s="226"/>
      <c r="F115" s="226"/>
      <c r="G115" s="227"/>
      <c r="L115" s="180" t="s">
        <v>201</v>
      </c>
      <c r="O115" s="170">
        <v>3</v>
      </c>
    </row>
    <row r="116" spans="1:104">
      <c r="A116" s="178"/>
      <c r="B116" s="181"/>
      <c r="C116" s="228" t="s">
        <v>206</v>
      </c>
      <c r="D116" s="229"/>
      <c r="E116" s="182">
        <v>18</v>
      </c>
      <c r="F116" s="183"/>
      <c r="G116" s="184"/>
      <c r="M116" s="180" t="s">
        <v>206</v>
      </c>
      <c r="O116" s="170"/>
    </row>
    <row r="117" spans="1:104" ht="22.5">
      <c r="A117" s="171">
        <v>28</v>
      </c>
      <c r="B117" s="172" t="s">
        <v>207</v>
      </c>
      <c r="C117" s="173" t="s">
        <v>208</v>
      </c>
      <c r="D117" s="174" t="s">
        <v>125</v>
      </c>
      <c r="E117" s="175">
        <v>2</v>
      </c>
      <c r="F117" s="175">
        <v>0</v>
      </c>
      <c r="G117" s="176">
        <f>E117*F117</f>
        <v>0</v>
      </c>
      <c r="O117" s="170">
        <v>2</v>
      </c>
      <c r="AA117" s="146">
        <v>12</v>
      </c>
      <c r="AB117" s="146">
        <v>0</v>
      </c>
      <c r="AC117" s="146">
        <v>5</v>
      </c>
      <c r="AZ117" s="146">
        <v>2</v>
      </c>
      <c r="BA117" s="146">
        <f>IF(AZ117=1,G117,0)</f>
        <v>0</v>
      </c>
      <c r="BB117" s="146">
        <f>IF(AZ117=2,G117,0)</f>
        <v>0</v>
      </c>
      <c r="BC117" s="146">
        <f>IF(AZ117=3,G117,0)</f>
        <v>0</v>
      </c>
      <c r="BD117" s="146">
        <f>IF(AZ117=4,G117,0)</f>
        <v>0</v>
      </c>
      <c r="BE117" s="146">
        <f>IF(AZ117=5,G117,0)</f>
        <v>0</v>
      </c>
      <c r="CA117" s="177">
        <v>12</v>
      </c>
      <c r="CB117" s="177">
        <v>0</v>
      </c>
      <c r="CZ117" s="146">
        <v>0</v>
      </c>
    </row>
    <row r="118" spans="1:104">
      <c r="A118" s="178"/>
      <c r="B118" s="179"/>
      <c r="C118" s="225" t="s">
        <v>179</v>
      </c>
      <c r="D118" s="226"/>
      <c r="E118" s="226"/>
      <c r="F118" s="226"/>
      <c r="G118" s="227"/>
      <c r="L118" s="180" t="s">
        <v>179</v>
      </c>
      <c r="O118" s="170">
        <v>3</v>
      </c>
    </row>
    <row r="119" spans="1:104">
      <c r="A119" s="178"/>
      <c r="B119" s="179"/>
      <c r="C119" s="225"/>
      <c r="D119" s="226"/>
      <c r="E119" s="226"/>
      <c r="F119" s="226"/>
      <c r="G119" s="227"/>
      <c r="L119" s="180"/>
      <c r="O119" s="170">
        <v>3</v>
      </c>
    </row>
    <row r="120" spans="1:104">
      <c r="A120" s="178"/>
      <c r="B120" s="179"/>
      <c r="C120" s="225" t="s">
        <v>197</v>
      </c>
      <c r="D120" s="226"/>
      <c r="E120" s="226"/>
      <c r="F120" s="226"/>
      <c r="G120" s="227"/>
      <c r="L120" s="180" t="s">
        <v>197</v>
      </c>
      <c r="O120" s="170">
        <v>3</v>
      </c>
    </row>
    <row r="121" spans="1:104">
      <c r="A121" s="178"/>
      <c r="B121" s="179"/>
      <c r="C121" s="225" t="s">
        <v>198</v>
      </c>
      <c r="D121" s="226"/>
      <c r="E121" s="226"/>
      <c r="F121" s="226"/>
      <c r="G121" s="227"/>
      <c r="L121" s="180" t="s">
        <v>198</v>
      </c>
      <c r="O121" s="170">
        <v>3</v>
      </c>
    </row>
    <row r="122" spans="1:104">
      <c r="A122" s="178"/>
      <c r="B122" s="179"/>
      <c r="C122" s="225" t="s">
        <v>209</v>
      </c>
      <c r="D122" s="226"/>
      <c r="E122" s="226"/>
      <c r="F122" s="226"/>
      <c r="G122" s="227"/>
      <c r="L122" s="180" t="s">
        <v>209</v>
      </c>
      <c r="O122" s="170">
        <v>3</v>
      </c>
    </row>
    <row r="123" spans="1:104">
      <c r="A123" s="178"/>
      <c r="B123" s="179"/>
      <c r="C123" s="225" t="s">
        <v>200</v>
      </c>
      <c r="D123" s="226"/>
      <c r="E123" s="226"/>
      <c r="F123" s="226"/>
      <c r="G123" s="227"/>
      <c r="L123" s="180" t="s">
        <v>200</v>
      </c>
      <c r="O123" s="170">
        <v>3</v>
      </c>
    </row>
    <row r="124" spans="1:104">
      <c r="A124" s="178"/>
      <c r="B124" s="179"/>
      <c r="C124" s="225" t="s">
        <v>201</v>
      </c>
      <c r="D124" s="226"/>
      <c r="E124" s="226"/>
      <c r="F124" s="226"/>
      <c r="G124" s="227"/>
      <c r="L124" s="180" t="s">
        <v>201</v>
      </c>
      <c r="O124" s="170">
        <v>3</v>
      </c>
    </row>
    <row r="125" spans="1:104">
      <c r="A125" s="178"/>
      <c r="B125" s="181"/>
      <c r="C125" s="228" t="s">
        <v>210</v>
      </c>
      <c r="D125" s="229"/>
      <c r="E125" s="182">
        <v>2</v>
      </c>
      <c r="F125" s="183"/>
      <c r="G125" s="184"/>
      <c r="M125" s="180" t="s">
        <v>210</v>
      </c>
      <c r="O125" s="170"/>
    </row>
    <row r="126" spans="1:104" ht="22.5">
      <c r="A126" s="171">
        <v>29</v>
      </c>
      <c r="B126" s="172" t="s">
        <v>211</v>
      </c>
      <c r="C126" s="173" t="s">
        <v>212</v>
      </c>
      <c r="D126" s="174" t="s">
        <v>125</v>
      </c>
      <c r="E126" s="175">
        <v>1</v>
      </c>
      <c r="F126" s="175">
        <v>0</v>
      </c>
      <c r="G126" s="176">
        <f>E126*F126</f>
        <v>0</v>
      </c>
      <c r="O126" s="170">
        <v>2</v>
      </c>
      <c r="AA126" s="146">
        <v>12</v>
      </c>
      <c r="AB126" s="146">
        <v>0</v>
      </c>
      <c r="AC126" s="146">
        <v>6</v>
      </c>
      <c r="AZ126" s="146">
        <v>2</v>
      </c>
      <c r="BA126" s="146">
        <f>IF(AZ126=1,G126,0)</f>
        <v>0</v>
      </c>
      <c r="BB126" s="146">
        <f>IF(AZ126=2,G126,0)</f>
        <v>0</v>
      </c>
      <c r="BC126" s="146">
        <f>IF(AZ126=3,G126,0)</f>
        <v>0</v>
      </c>
      <c r="BD126" s="146">
        <f>IF(AZ126=4,G126,0)</f>
        <v>0</v>
      </c>
      <c r="BE126" s="146">
        <f>IF(AZ126=5,G126,0)</f>
        <v>0</v>
      </c>
      <c r="CA126" s="177">
        <v>12</v>
      </c>
      <c r="CB126" s="177">
        <v>0</v>
      </c>
      <c r="CZ126" s="146">
        <v>0</v>
      </c>
    </row>
    <row r="127" spans="1:104">
      <c r="A127" s="178"/>
      <c r="B127" s="179"/>
      <c r="C127" s="225" t="s">
        <v>179</v>
      </c>
      <c r="D127" s="226"/>
      <c r="E127" s="226"/>
      <c r="F127" s="226"/>
      <c r="G127" s="227"/>
      <c r="L127" s="180" t="s">
        <v>179</v>
      </c>
      <c r="O127" s="170">
        <v>3</v>
      </c>
    </row>
    <row r="128" spans="1:104">
      <c r="A128" s="178"/>
      <c r="B128" s="179"/>
      <c r="C128" s="225"/>
      <c r="D128" s="226"/>
      <c r="E128" s="226"/>
      <c r="F128" s="226"/>
      <c r="G128" s="227"/>
      <c r="L128" s="180"/>
      <c r="O128" s="170">
        <v>3</v>
      </c>
    </row>
    <row r="129" spans="1:104">
      <c r="A129" s="178"/>
      <c r="B129" s="179"/>
      <c r="C129" s="225" t="s">
        <v>197</v>
      </c>
      <c r="D129" s="226"/>
      <c r="E129" s="226"/>
      <c r="F129" s="226"/>
      <c r="G129" s="227"/>
      <c r="L129" s="180" t="s">
        <v>197</v>
      </c>
      <c r="O129" s="170">
        <v>3</v>
      </c>
    </row>
    <row r="130" spans="1:104">
      <c r="A130" s="178"/>
      <c r="B130" s="179"/>
      <c r="C130" s="225" t="s">
        <v>198</v>
      </c>
      <c r="D130" s="226"/>
      <c r="E130" s="226"/>
      <c r="F130" s="226"/>
      <c r="G130" s="227"/>
      <c r="L130" s="180" t="s">
        <v>198</v>
      </c>
      <c r="O130" s="170">
        <v>3</v>
      </c>
    </row>
    <row r="131" spans="1:104">
      <c r="A131" s="178"/>
      <c r="B131" s="179"/>
      <c r="C131" s="225" t="s">
        <v>209</v>
      </c>
      <c r="D131" s="226"/>
      <c r="E131" s="226"/>
      <c r="F131" s="226"/>
      <c r="G131" s="227"/>
      <c r="L131" s="180" t="s">
        <v>209</v>
      </c>
      <c r="O131" s="170">
        <v>3</v>
      </c>
    </row>
    <row r="132" spans="1:104">
      <c r="A132" s="178"/>
      <c r="B132" s="179"/>
      <c r="C132" s="225" t="s">
        <v>200</v>
      </c>
      <c r="D132" s="226"/>
      <c r="E132" s="226"/>
      <c r="F132" s="226"/>
      <c r="G132" s="227"/>
      <c r="L132" s="180" t="s">
        <v>200</v>
      </c>
      <c r="O132" s="170">
        <v>3</v>
      </c>
    </row>
    <row r="133" spans="1:104">
      <c r="A133" s="178"/>
      <c r="B133" s="179"/>
      <c r="C133" s="225" t="s">
        <v>201</v>
      </c>
      <c r="D133" s="226"/>
      <c r="E133" s="226"/>
      <c r="F133" s="226"/>
      <c r="G133" s="227"/>
      <c r="L133" s="180" t="s">
        <v>201</v>
      </c>
      <c r="O133" s="170">
        <v>3</v>
      </c>
    </row>
    <row r="134" spans="1:104">
      <c r="A134" s="178"/>
      <c r="B134" s="181"/>
      <c r="C134" s="228" t="s">
        <v>213</v>
      </c>
      <c r="D134" s="229"/>
      <c r="E134" s="182">
        <v>1</v>
      </c>
      <c r="F134" s="183"/>
      <c r="G134" s="184"/>
      <c r="M134" s="180" t="s">
        <v>213</v>
      </c>
      <c r="O134" s="170"/>
    </row>
    <row r="135" spans="1:104" ht="22.5">
      <c r="A135" s="171">
        <v>30</v>
      </c>
      <c r="B135" s="172" t="s">
        <v>214</v>
      </c>
      <c r="C135" s="173" t="s">
        <v>215</v>
      </c>
      <c r="D135" s="174" t="s">
        <v>125</v>
      </c>
      <c r="E135" s="175">
        <v>4</v>
      </c>
      <c r="F135" s="175">
        <v>0</v>
      </c>
      <c r="G135" s="176">
        <f>E135*F135</f>
        <v>0</v>
      </c>
      <c r="O135" s="170">
        <v>2</v>
      </c>
      <c r="AA135" s="146">
        <v>12</v>
      </c>
      <c r="AB135" s="146">
        <v>0</v>
      </c>
      <c r="AC135" s="146">
        <v>7</v>
      </c>
      <c r="AZ135" s="146">
        <v>2</v>
      </c>
      <c r="BA135" s="146">
        <f>IF(AZ135=1,G135,0)</f>
        <v>0</v>
      </c>
      <c r="BB135" s="146">
        <f>IF(AZ135=2,G135,0)</f>
        <v>0</v>
      </c>
      <c r="BC135" s="146">
        <f>IF(AZ135=3,G135,0)</f>
        <v>0</v>
      </c>
      <c r="BD135" s="146">
        <f>IF(AZ135=4,G135,0)</f>
        <v>0</v>
      </c>
      <c r="BE135" s="146">
        <f>IF(AZ135=5,G135,0)</f>
        <v>0</v>
      </c>
      <c r="CA135" s="177">
        <v>12</v>
      </c>
      <c r="CB135" s="177">
        <v>0</v>
      </c>
      <c r="CZ135" s="146">
        <v>0</v>
      </c>
    </row>
    <row r="136" spans="1:104">
      <c r="A136" s="178"/>
      <c r="B136" s="179"/>
      <c r="C136" s="225" t="s">
        <v>179</v>
      </c>
      <c r="D136" s="226"/>
      <c r="E136" s="226"/>
      <c r="F136" s="226"/>
      <c r="G136" s="227"/>
      <c r="L136" s="180" t="s">
        <v>179</v>
      </c>
      <c r="O136" s="170">
        <v>3</v>
      </c>
    </row>
    <row r="137" spans="1:104">
      <c r="A137" s="178"/>
      <c r="B137" s="179"/>
      <c r="C137" s="225"/>
      <c r="D137" s="226"/>
      <c r="E137" s="226"/>
      <c r="F137" s="226"/>
      <c r="G137" s="227"/>
      <c r="L137" s="180"/>
      <c r="O137" s="170">
        <v>3</v>
      </c>
    </row>
    <row r="138" spans="1:104">
      <c r="A138" s="178"/>
      <c r="B138" s="179"/>
      <c r="C138" s="225" t="s">
        <v>197</v>
      </c>
      <c r="D138" s="226"/>
      <c r="E138" s="226"/>
      <c r="F138" s="226"/>
      <c r="G138" s="227"/>
      <c r="L138" s="180" t="s">
        <v>197</v>
      </c>
      <c r="O138" s="170">
        <v>3</v>
      </c>
    </row>
    <row r="139" spans="1:104">
      <c r="A139" s="178"/>
      <c r="B139" s="179"/>
      <c r="C139" s="225" t="s">
        <v>216</v>
      </c>
      <c r="D139" s="226"/>
      <c r="E139" s="226"/>
      <c r="F139" s="226"/>
      <c r="G139" s="227"/>
      <c r="L139" s="180" t="s">
        <v>216</v>
      </c>
      <c r="O139" s="170">
        <v>3</v>
      </c>
    </row>
    <row r="140" spans="1:104">
      <c r="A140" s="178"/>
      <c r="B140" s="179"/>
      <c r="C140" s="225" t="s">
        <v>205</v>
      </c>
      <c r="D140" s="226"/>
      <c r="E140" s="226"/>
      <c r="F140" s="226"/>
      <c r="G140" s="227"/>
      <c r="L140" s="180" t="s">
        <v>205</v>
      </c>
      <c r="O140" s="170">
        <v>3</v>
      </c>
    </row>
    <row r="141" spans="1:104">
      <c r="A141" s="178"/>
      <c r="B141" s="179"/>
      <c r="C141" s="225" t="s">
        <v>201</v>
      </c>
      <c r="D141" s="226"/>
      <c r="E141" s="226"/>
      <c r="F141" s="226"/>
      <c r="G141" s="227"/>
      <c r="L141" s="180" t="s">
        <v>201</v>
      </c>
      <c r="O141" s="170">
        <v>3</v>
      </c>
    </row>
    <row r="142" spans="1:104">
      <c r="A142" s="178"/>
      <c r="B142" s="181"/>
      <c r="C142" s="228" t="s">
        <v>217</v>
      </c>
      <c r="D142" s="229"/>
      <c r="E142" s="182">
        <v>4</v>
      </c>
      <c r="F142" s="183"/>
      <c r="G142" s="184"/>
      <c r="M142" s="180" t="s">
        <v>217</v>
      </c>
      <c r="O142" s="170"/>
    </row>
    <row r="143" spans="1:104">
      <c r="A143" s="171">
        <v>31</v>
      </c>
      <c r="B143" s="172" t="s">
        <v>218</v>
      </c>
      <c r="C143" s="173" t="s">
        <v>219</v>
      </c>
      <c r="D143" s="174" t="s">
        <v>61</v>
      </c>
      <c r="E143" s="175"/>
      <c r="F143" s="175">
        <v>0</v>
      </c>
      <c r="G143" s="176">
        <f>E143*F143</f>
        <v>0</v>
      </c>
      <c r="O143" s="170">
        <v>2</v>
      </c>
      <c r="AA143" s="146">
        <v>7</v>
      </c>
      <c r="AB143" s="146">
        <v>1002</v>
      </c>
      <c r="AC143" s="146">
        <v>5</v>
      </c>
      <c r="AZ143" s="146">
        <v>2</v>
      </c>
      <c r="BA143" s="146">
        <f>IF(AZ143=1,G143,0)</f>
        <v>0</v>
      </c>
      <c r="BB143" s="146">
        <f>IF(AZ143=2,G143,0)</f>
        <v>0</v>
      </c>
      <c r="BC143" s="146">
        <f>IF(AZ143=3,G143,0)</f>
        <v>0</v>
      </c>
      <c r="BD143" s="146">
        <f>IF(AZ143=4,G143,0)</f>
        <v>0</v>
      </c>
      <c r="BE143" s="146">
        <f>IF(AZ143=5,G143,0)</f>
        <v>0</v>
      </c>
      <c r="CA143" s="177">
        <v>7</v>
      </c>
      <c r="CB143" s="177">
        <v>1002</v>
      </c>
      <c r="CZ143" s="146">
        <v>0</v>
      </c>
    </row>
    <row r="144" spans="1:104">
      <c r="A144" s="185"/>
      <c r="B144" s="186" t="s">
        <v>73</v>
      </c>
      <c r="C144" s="187" t="str">
        <f>CONCATENATE(B98," ",C98)</f>
        <v>766 Konstrukce truhlářské</v>
      </c>
      <c r="D144" s="188"/>
      <c r="E144" s="189"/>
      <c r="F144" s="190"/>
      <c r="G144" s="191">
        <f>SUM(G98:G143)</f>
        <v>0</v>
      </c>
      <c r="O144" s="170">
        <v>4</v>
      </c>
      <c r="BA144" s="192">
        <f>SUM(BA98:BA143)</f>
        <v>0</v>
      </c>
      <c r="BB144" s="192">
        <f>SUM(BB98:BB143)</f>
        <v>0</v>
      </c>
      <c r="BC144" s="192">
        <f>SUM(BC98:BC143)</f>
        <v>0</v>
      </c>
      <c r="BD144" s="192">
        <f>SUM(BD98:BD143)</f>
        <v>0</v>
      </c>
      <c r="BE144" s="192">
        <f>SUM(BE98:BE143)</f>
        <v>0</v>
      </c>
    </row>
    <row r="145" spans="1:104">
      <c r="A145" s="163" t="s">
        <v>72</v>
      </c>
      <c r="B145" s="164" t="s">
        <v>220</v>
      </c>
      <c r="C145" s="165" t="s">
        <v>221</v>
      </c>
      <c r="D145" s="166"/>
      <c r="E145" s="167"/>
      <c r="F145" s="167"/>
      <c r="G145" s="168"/>
      <c r="H145" s="169"/>
      <c r="I145" s="169"/>
      <c r="O145" s="170">
        <v>1</v>
      </c>
    </row>
    <row r="146" spans="1:104">
      <c r="A146" s="171">
        <v>32</v>
      </c>
      <c r="B146" s="172" t="s">
        <v>222</v>
      </c>
      <c r="C146" s="173" t="s">
        <v>223</v>
      </c>
      <c r="D146" s="174" t="s">
        <v>224</v>
      </c>
      <c r="E146" s="175">
        <v>36</v>
      </c>
      <c r="F146" s="175">
        <v>0</v>
      </c>
      <c r="G146" s="176">
        <f>E146*F146</f>
        <v>0</v>
      </c>
      <c r="O146" s="170">
        <v>2</v>
      </c>
      <c r="AA146" s="146">
        <v>1</v>
      </c>
      <c r="AB146" s="146">
        <v>7</v>
      </c>
      <c r="AC146" s="146">
        <v>7</v>
      </c>
      <c r="AZ146" s="146">
        <v>2</v>
      </c>
      <c r="BA146" s="146">
        <f>IF(AZ146=1,G146,0)</f>
        <v>0</v>
      </c>
      <c r="BB146" s="146">
        <f>IF(AZ146=2,G146,0)</f>
        <v>0</v>
      </c>
      <c r="BC146" s="146">
        <f>IF(AZ146=3,G146,0)</f>
        <v>0</v>
      </c>
      <c r="BD146" s="146">
        <f>IF(AZ146=4,G146,0)</f>
        <v>0</v>
      </c>
      <c r="BE146" s="146">
        <f>IF(AZ146=5,G146,0)</f>
        <v>0</v>
      </c>
      <c r="CA146" s="177">
        <v>1</v>
      </c>
      <c r="CB146" s="177">
        <v>7</v>
      </c>
      <c r="CZ146" s="146">
        <v>5.0000000000000002E-5</v>
      </c>
    </row>
    <row r="147" spans="1:104">
      <c r="A147" s="178"/>
      <c r="B147" s="181"/>
      <c r="C147" s="228" t="s">
        <v>225</v>
      </c>
      <c r="D147" s="229"/>
      <c r="E147" s="182">
        <v>36</v>
      </c>
      <c r="F147" s="183"/>
      <c r="G147" s="184"/>
      <c r="M147" s="180" t="s">
        <v>225</v>
      </c>
      <c r="O147" s="170"/>
    </row>
    <row r="148" spans="1:104">
      <c r="A148" s="171">
        <v>33</v>
      </c>
      <c r="B148" s="172" t="s">
        <v>226</v>
      </c>
      <c r="C148" s="173" t="s">
        <v>227</v>
      </c>
      <c r="D148" s="174" t="s">
        <v>125</v>
      </c>
      <c r="E148" s="175">
        <v>6</v>
      </c>
      <c r="F148" s="175">
        <v>0</v>
      </c>
      <c r="G148" s="176">
        <f>E148*F148</f>
        <v>0</v>
      </c>
      <c r="O148" s="170">
        <v>2</v>
      </c>
      <c r="AA148" s="146">
        <v>12</v>
      </c>
      <c r="AB148" s="146">
        <v>0</v>
      </c>
      <c r="AC148" s="146">
        <v>8</v>
      </c>
      <c r="AZ148" s="146">
        <v>2</v>
      </c>
      <c r="BA148" s="146">
        <f>IF(AZ148=1,G148,0)</f>
        <v>0</v>
      </c>
      <c r="BB148" s="146">
        <f>IF(AZ148=2,G148,0)</f>
        <v>0</v>
      </c>
      <c r="BC148" s="146">
        <f>IF(AZ148=3,G148,0)</f>
        <v>0</v>
      </c>
      <c r="BD148" s="146">
        <f>IF(AZ148=4,G148,0)</f>
        <v>0</v>
      </c>
      <c r="BE148" s="146">
        <f>IF(AZ148=5,G148,0)</f>
        <v>0</v>
      </c>
      <c r="CA148" s="177">
        <v>12</v>
      </c>
      <c r="CB148" s="177">
        <v>0</v>
      </c>
      <c r="CZ148" s="146">
        <v>0</v>
      </c>
    </row>
    <row r="149" spans="1:104">
      <c r="A149" s="178"/>
      <c r="B149" s="179"/>
      <c r="C149" s="225" t="s">
        <v>179</v>
      </c>
      <c r="D149" s="226"/>
      <c r="E149" s="226"/>
      <c r="F149" s="226"/>
      <c r="G149" s="227"/>
      <c r="L149" s="180" t="s">
        <v>179</v>
      </c>
      <c r="O149" s="170">
        <v>3</v>
      </c>
    </row>
    <row r="150" spans="1:104">
      <c r="A150" s="178"/>
      <c r="B150" s="179"/>
      <c r="C150" s="225"/>
      <c r="D150" s="226"/>
      <c r="E150" s="226"/>
      <c r="F150" s="226"/>
      <c r="G150" s="227"/>
      <c r="L150" s="180"/>
      <c r="O150" s="170">
        <v>3</v>
      </c>
    </row>
    <row r="151" spans="1:104">
      <c r="A151" s="178"/>
      <c r="B151" s="179"/>
      <c r="C151" s="225" t="s">
        <v>228</v>
      </c>
      <c r="D151" s="226"/>
      <c r="E151" s="226"/>
      <c r="F151" s="226"/>
      <c r="G151" s="227"/>
      <c r="L151" s="180" t="s">
        <v>228</v>
      </c>
      <c r="O151" s="170">
        <v>3</v>
      </c>
    </row>
    <row r="152" spans="1:104">
      <c r="A152" s="178"/>
      <c r="B152" s="179"/>
      <c r="C152" s="225" t="s">
        <v>229</v>
      </c>
      <c r="D152" s="226"/>
      <c r="E152" s="226"/>
      <c r="F152" s="226"/>
      <c r="G152" s="227"/>
      <c r="L152" s="180" t="s">
        <v>229</v>
      </c>
      <c r="O152" s="170">
        <v>3</v>
      </c>
    </row>
    <row r="153" spans="1:104">
      <c r="A153" s="178"/>
      <c r="B153" s="179"/>
      <c r="C153" s="225" t="s">
        <v>230</v>
      </c>
      <c r="D153" s="226"/>
      <c r="E153" s="226"/>
      <c r="F153" s="226"/>
      <c r="G153" s="227"/>
      <c r="L153" s="180" t="s">
        <v>230</v>
      </c>
      <c r="O153" s="170">
        <v>3</v>
      </c>
    </row>
    <row r="154" spans="1:104">
      <c r="A154" s="178"/>
      <c r="B154" s="181"/>
      <c r="C154" s="228" t="s">
        <v>231</v>
      </c>
      <c r="D154" s="229"/>
      <c r="E154" s="182">
        <v>6</v>
      </c>
      <c r="F154" s="183"/>
      <c r="G154" s="184"/>
      <c r="M154" s="180" t="s">
        <v>231</v>
      </c>
      <c r="O154" s="170"/>
    </row>
    <row r="155" spans="1:104" ht="22.5">
      <c r="A155" s="171">
        <v>34</v>
      </c>
      <c r="B155" s="172" t="s">
        <v>232</v>
      </c>
      <c r="C155" s="173" t="s">
        <v>233</v>
      </c>
      <c r="D155" s="174" t="s">
        <v>125</v>
      </c>
      <c r="E155" s="175">
        <v>6</v>
      </c>
      <c r="F155" s="175">
        <v>0</v>
      </c>
      <c r="G155" s="176">
        <f>E155*F155</f>
        <v>0</v>
      </c>
      <c r="O155" s="170">
        <v>2</v>
      </c>
      <c r="AA155" s="146">
        <v>12</v>
      </c>
      <c r="AB155" s="146">
        <v>0</v>
      </c>
      <c r="AC155" s="146">
        <v>10</v>
      </c>
      <c r="AZ155" s="146">
        <v>2</v>
      </c>
      <c r="BA155" s="146">
        <f>IF(AZ155=1,G155,0)</f>
        <v>0</v>
      </c>
      <c r="BB155" s="146">
        <f>IF(AZ155=2,G155,0)</f>
        <v>0</v>
      </c>
      <c r="BC155" s="146">
        <f>IF(AZ155=3,G155,0)</f>
        <v>0</v>
      </c>
      <c r="BD155" s="146">
        <f>IF(AZ155=4,G155,0)</f>
        <v>0</v>
      </c>
      <c r="BE155" s="146">
        <f>IF(AZ155=5,G155,0)</f>
        <v>0</v>
      </c>
      <c r="CA155" s="177">
        <v>12</v>
      </c>
      <c r="CB155" s="177">
        <v>0</v>
      </c>
      <c r="CZ155" s="146">
        <v>0</v>
      </c>
    </row>
    <row r="156" spans="1:104">
      <c r="A156" s="178"/>
      <c r="B156" s="179"/>
      <c r="C156" s="225" t="s">
        <v>179</v>
      </c>
      <c r="D156" s="226"/>
      <c r="E156" s="226"/>
      <c r="F156" s="226"/>
      <c r="G156" s="227"/>
      <c r="L156" s="180" t="s">
        <v>179</v>
      </c>
      <c r="O156" s="170">
        <v>3</v>
      </c>
    </row>
    <row r="157" spans="1:104">
      <c r="A157" s="178"/>
      <c r="B157" s="179"/>
      <c r="C157" s="225"/>
      <c r="D157" s="226"/>
      <c r="E157" s="226"/>
      <c r="F157" s="226"/>
      <c r="G157" s="227"/>
      <c r="L157" s="180"/>
      <c r="O157" s="170">
        <v>3</v>
      </c>
    </row>
    <row r="158" spans="1:104">
      <c r="A158" s="178"/>
      <c r="B158" s="179"/>
      <c r="C158" s="225" t="s">
        <v>234</v>
      </c>
      <c r="D158" s="226"/>
      <c r="E158" s="226"/>
      <c r="F158" s="226"/>
      <c r="G158" s="227"/>
      <c r="L158" s="180" t="s">
        <v>234</v>
      </c>
      <c r="O158" s="170">
        <v>3</v>
      </c>
    </row>
    <row r="159" spans="1:104">
      <c r="A159" s="178"/>
      <c r="B159" s="179"/>
      <c r="C159" s="225" t="s">
        <v>235</v>
      </c>
      <c r="D159" s="226"/>
      <c r="E159" s="226"/>
      <c r="F159" s="226"/>
      <c r="G159" s="227"/>
      <c r="L159" s="180" t="s">
        <v>235</v>
      </c>
      <c r="O159" s="170">
        <v>3</v>
      </c>
    </row>
    <row r="160" spans="1:104">
      <c r="A160" s="178"/>
      <c r="B160" s="179"/>
      <c r="C160" s="225" t="s">
        <v>236</v>
      </c>
      <c r="D160" s="226"/>
      <c r="E160" s="226"/>
      <c r="F160" s="226"/>
      <c r="G160" s="227"/>
      <c r="L160" s="180" t="s">
        <v>236</v>
      </c>
      <c r="O160" s="170">
        <v>3</v>
      </c>
    </row>
    <row r="161" spans="1:104">
      <c r="A161" s="178"/>
      <c r="B161" s="181"/>
      <c r="C161" s="228" t="s">
        <v>237</v>
      </c>
      <c r="D161" s="229"/>
      <c r="E161" s="182">
        <v>6</v>
      </c>
      <c r="F161" s="183"/>
      <c r="G161" s="184"/>
      <c r="M161" s="180" t="s">
        <v>237</v>
      </c>
      <c r="O161" s="170"/>
    </row>
    <row r="162" spans="1:104">
      <c r="A162" s="171">
        <v>35</v>
      </c>
      <c r="B162" s="172" t="s">
        <v>238</v>
      </c>
      <c r="C162" s="173" t="s">
        <v>239</v>
      </c>
      <c r="D162" s="174" t="s">
        <v>61</v>
      </c>
      <c r="E162" s="175"/>
      <c r="F162" s="175">
        <v>0</v>
      </c>
      <c r="G162" s="176">
        <f>E162*F162</f>
        <v>0</v>
      </c>
      <c r="O162" s="170">
        <v>2</v>
      </c>
      <c r="AA162" s="146">
        <v>7</v>
      </c>
      <c r="AB162" s="146">
        <v>1002</v>
      </c>
      <c r="AC162" s="146">
        <v>5</v>
      </c>
      <c r="AZ162" s="146">
        <v>2</v>
      </c>
      <c r="BA162" s="146">
        <f>IF(AZ162=1,G162,0)</f>
        <v>0</v>
      </c>
      <c r="BB162" s="146">
        <f>IF(AZ162=2,G162,0)</f>
        <v>0</v>
      </c>
      <c r="BC162" s="146">
        <f>IF(AZ162=3,G162,0)</f>
        <v>0</v>
      </c>
      <c r="BD162" s="146">
        <f>IF(AZ162=4,G162,0)</f>
        <v>0</v>
      </c>
      <c r="BE162" s="146">
        <f>IF(AZ162=5,G162,0)</f>
        <v>0</v>
      </c>
      <c r="CA162" s="177">
        <v>7</v>
      </c>
      <c r="CB162" s="177">
        <v>1002</v>
      </c>
      <c r="CZ162" s="146">
        <v>0</v>
      </c>
    </row>
    <row r="163" spans="1:104">
      <c r="A163" s="185"/>
      <c r="B163" s="186" t="s">
        <v>73</v>
      </c>
      <c r="C163" s="187" t="str">
        <f>CONCATENATE(B145," ",C145)</f>
        <v>767 Konstrukce zámečnické</v>
      </c>
      <c r="D163" s="188"/>
      <c r="E163" s="189"/>
      <c r="F163" s="190"/>
      <c r="G163" s="191">
        <f>SUM(G145:G162)</f>
        <v>0</v>
      </c>
      <c r="O163" s="170">
        <v>4</v>
      </c>
      <c r="BA163" s="192">
        <f>SUM(BA145:BA162)</f>
        <v>0</v>
      </c>
      <c r="BB163" s="192">
        <f>SUM(BB145:BB162)</f>
        <v>0</v>
      </c>
      <c r="BC163" s="192">
        <f>SUM(BC145:BC162)</f>
        <v>0</v>
      </c>
      <c r="BD163" s="192">
        <f>SUM(BD145:BD162)</f>
        <v>0</v>
      </c>
      <c r="BE163" s="192">
        <f>SUM(BE145:BE162)</f>
        <v>0</v>
      </c>
    </row>
    <row r="164" spans="1:104">
      <c r="A164" s="163" t="s">
        <v>72</v>
      </c>
      <c r="B164" s="164" t="s">
        <v>240</v>
      </c>
      <c r="C164" s="165" t="s">
        <v>241</v>
      </c>
      <c r="D164" s="166"/>
      <c r="E164" s="167"/>
      <c r="F164" s="167"/>
      <c r="G164" s="168"/>
      <c r="H164" s="169"/>
      <c r="I164" s="169"/>
      <c r="O164" s="170">
        <v>1</v>
      </c>
    </row>
    <row r="165" spans="1:104">
      <c r="A165" s="171">
        <v>36</v>
      </c>
      <c r="B165" s="172" t="s">
        <v>242</v>
      </c>
      <c r="C165" s="173" t="s">
        <v>243</v>
      </c>
      <c r="D165" s="174" t="s">
        <v>86</v>
      </c>
      <c r="E165" s="175">
        <v>300</v>
      </c>
      <c r="F165" s="175">
        <v>0</v>
      </c>
      <c r="G165" s="176">
        <f>E165*F165</f>
        <v>0</v>
      </c>
      <c r="O165" s="170">
        <v>2</v>
      </c>
      <c r="AA165" s="146">
        <v>1</v>
      </c>
      <c r="AB165" s="146">
        <v>7</v>
      </c>
      <c r="AC165" s="146">
        <v>7</v>
      </c>
      <c r="AZ165" s="146">
        <v>2</v>
      </c>
      <c r="BA165" s="146">
        <f>IF(AZ165=1,G165,0)</f>
        <v>0</v>
      </c>
      <c r="BB165" s="146">
        <f>IF(AZ165=2,G165,0)</f>
        <v>0</v>
      </c>
      <c r="BC165" s="146">
        <f>IF(AZ165=3,G165,0)</f>
        <v>0</v>
      </c>
      <c r="BD165" s="146">
        <f>IF(AZ165=4,G165,0)</f>
        <v>0</v>
      </c>
      <c r="BE165" s="146">
        <f>IF(AZ165=5,G165,0)</f>
        <v>0</v>
      </c>
      <c r="CA165" s="177">
        <v>1</v>
      </c>
      <c r="CB165" s="177">
        <v>7</v>
      </c>
      <c r="CZ165" s="146">
        <v>2.0000000000000002E-5</v>
      </c>
    </row>
    <row r="166" spans="1:104">
      <c r="A166" s="171">
        <v>37</v>
      </c>
      <c r="B166" s="172" t="s">
        <v>244</v>
      </c>
      <c r="C166" s="173" t="s">
        <v>245</v>
      </c>
      <c r="D166" s="174" t="s">
        <v>86</v>
      </c>
      <c r="E166" s="175">
        <v>300</v>
      </c>
      <c r="F166" s="175">
        <v>0</v>
      </c>
      <c r="G166" s="176">
        <f>E166*F166</f>
        <v>0</v>
      </c>
      <c r="O166" s="170">
        <v>2</v>
      </c>
      <c r="AA166" s="146">
        <v>1</v>
      </c>
      <c r="AB166" s="146">
        <v>7</v>
      </c>
      <c r="AC166" s="146">
        <v>7</v>
      </c>
      <c r="AZ166" s="146">
        <v>2</v>
      </c>
      <c r="BA166" s="146">
        <f>IF(AZ166=1,G166,0)</f>
        <v>0</v>
      </c>
      <c r="BB166" s="146">
        <f>IF(AZ166=2,G166,0)</f>
        <v>0</v>
      </c>
      <c r="BC166" s="146">
        <f>IF(AZ166=3,G166,0)</f>
        <v>0</v>
      </c>
      <c r="BD166" s="146">
        <f>IF(AZ166=4,G166,0)</f>
        <v>0</v>
      </c>
      <c r="BE166" s="146">
        <f>IF(AZ166=5,G166,0)</f>
        <v>0</v>
      </c>
      <c r="CA166" s="177">
        <v>1</v>
      </c>
      <c r="CB166" s="177">
        <v>7</v>
      </c>
      <c r="CZ166" s="146">
        <v>6.9999999999999994E-5</v>
      </c>
    </row>
    <row r="167" spans="1:104">
      <c r="A167" s="171">
        <v>38</v>
      </c>
      <c r="B167" s="172" t="s">
        <v>246</v>
      </c>
      <c r="C167" s="173" t="s">
        <v>247</v>
      </c>
      <c r="D167" s="174" t="s">
        <v>86</v>
      </c>
      <c r="E167" s="175">
        <v>300</v>
      </c>
      <c r="F167" s="175">
        <v>0</v>
      </c>
      <c r="G167" s="176">
        <f>E167*F167</f>
        <v>0</v>
      </c>
      <c r="O167" s="170">
        <v>2</v>
      </c>
      <c r="AA167" s="146">
        <v>1</v>
      </c>
      <c r="AB167" s="146">
        <v>7</v>
      </c>
      <c r="AC167" s="146">
        <v>7</v>
      </c>
      <c r="AZ167" s="146">
        <v>2</v>
      </c>
      <c r="BA167" s="146">
        <f>IF(AZ167=1,G167,0)</f>
        <v>0</v>
      </c>
      <c r="BB167" s="146">
        <f>IF(AZ167=2,G167,0)</f>
        <v>0</v>
      </c>
      <c r="BC167" s="146">
        <f>IF(AZ167=3,G167,0)</f>
        <v>0</v>
      </c>
      <c r="BD167" s="146">
        <f>IF(AZ167=4,G167,0)</f>
        <v>0</v>
      </c>
      <c r="BE167" s="146">
        <f>IF(AZ167=5,G167,0)</f>
        <v>0</v>
      </c>
      <c r="CA167" s="177">
        <v>1</v>
      </c>
      <c r="CB167" s="177">
        <v>7</v>
      </c>
      <c r="CZ167" s="146">
        <v>1.4999999999999999E-4</v>
      </c>
    </row>
    <row r="168" spans="1:104">
      <c r="A168" s="185"/>
      <c r="B168" s="186" t="s">
        <v>73</v>
      </c>
      <c r="C168" s="187" t="str">
        <f>CONCATENATE(B164," ",C164)</f>
        <v>784 Malby</v>
      </c>
      <c r="D168" s="188"/>
      <c r="E168" s="189"/>
      <c r="F168" s="190"/>
      <c r="G168" s="191">
        <f>SUM(G164:G167)</f>
        <v>0</v>
      </c>
      <c r="O168" s="170">
        <v>4</v>
      </c>
      <c r="BA168" s="192">
        <f>SUM(BA164:BA167)</f>
        <v>0</v>
      </c>
      <c r="BB168" s="192">
        <f>SUM(BB164:BB167)</f>
        <v>0</v>
      </c>
      <c r="BC168" s="192">
        <f>SUM(BC164:BC167)</f>
        <v>0</v>
      </c>
      <c r="BD168" s="192">
        <f>SUM(BD164:BD167)</f>
        <v>0</v>
      </c>
      <c r="BE168" s="192">
        <f>SUM(BE164:BE167)</f>
        <v>0</v>
      </c>
    </row>
    <row r="169" spans="1:104">
      <c r="A169" s="163" t="s">
        <v>72</v>
      </c>
      <c r="B169" s="164" t="s">
        <v>248</v>
      </c>
      <c r="C169" s="165" t="s">
        <v>249</v>
      </c>
      <c r="D169" s="166"/>
      <c r="E169" s="167"/>
      <c r="F169" s="167"/>
      <c r="G169" s="168"/>
      <c r="H169" s="169"/>
      <c r="I169" s="169"/>
      <c r="O169" s="170">
        <v>1</v>
      </c>
    </row>
    <row r="170" spans="1:104">
      <c r="A170" s="171">
        <v>39</v>
      </c>
      <c r="B170" s="172" t="s">
        <v>250</v>
      </c>
      <c r="C170" s="173" t="s">
        <v>251</v>
      </c>
      <c r="D170" s="174" t="s">
        <v>166</v>
      </c>
      <c r="E170" s="175">
        <v>4.3182410000000004</v>
      </c>
      <c r="F170" s="175">
        <v>0</v>
      </c>
      <c r="G170" s="176">
        <f t="shared" ref="G170:G177" si="0">E170*F170</f>
        <v>0</v>
      </c>
      <c r="O170" s="170">
        <v>2</v>
      </c>
      <c r="AA170" s="146">
        <v>8</v>
      </c>
      <c r="AB170" s="146">
        <v>0</v>
      </c>
      <c r="AC170" s="146">
        <v>3</v>
      </c>
      <c r="AZ170" s="146">
        <v>1</v>
      </c>
      <c r="BA170" s="146">
        <f t="shared" ref="BA170:BA177" si="1">IF(AZ170=1,G170,0)</f>
        <v>0</v>
      </c>
      <c r="BB170" s="146">
        <f t="shared" ref="BB170:BB177" si="2">IF(AZ170=2,G170,0)</f>
        <v>0</v>
      </c>
      <c r="BC170" s="146">
        <f t="shared" ref="BC170:BC177" si="3">IF(AZ170=3,G170,0)</f>
        <v>0</v>
      </c>
      <c r="BD170" s="146">
        <f t="shared" ref="BD170:BD177" si="4">IF(AZ170=4,G170,0)</f>
        <v>0</v>
      </c>
      <c r="BE170" s="146">
        <f t="shared" ref="BE170:BE177" si="5">IF(AZ170=5,G170,0)</f>
        <v>0</v>
      </c>
      <c r="CA170" s="177">
        <v>8</v>
      </c>
      <c r="CB170" s="177">
        <v>0</v>
      </c>
      <c r="CZ170" s="146">
        <v>0</v>
      </c>
    </row>
    <row r="171" spans="1:104">
      <c r="A171" s="171">
        <v>40</v>
      </c>
      <c r="B171" s="172" t="s">
        <v>252</v>
      </c>
      <c r="C171" s="173" t="s">
        <v>253</v>
      </c>
      <c r="D171" s="174" t="s">
        <v>166</v>
      </c>
      <c r="E171" s="175">
        <v>4.3182410000000004</v>
      </c>
      <c r="F171" s="175">
        <v>0</v>
      </c>
      <c r="G171" s="176">
        <f t="shared" si="0"/>
        <v>0</v>
      </c>
      <c r="O171" s="170">
        <v>2</v>
      </c>
      <c r="AA171" s="146">
        <v>8</v>
      </c>
      <c r="AB171" s="146">
        <v>0</v>
      </c>
      <c r="AC171" s="146">
        <v>3</v>
      </c>
      <c r="AZ171" s="146">
        <v>1</v>
      </c>
      <c r="BA171" s="146">
        <f t="shared" si="1"/>
        <v>0</v>
      </c>
      <c r="BB171" s="146">
        <f t="shared" si="2"/>
        <v>0</v>
      </c>
      <c r="BC171" s="146">
        <f t="shared" si="3"/>
        <v>0</v>
      </c>
      <c r="BD171" s="146">
        <f t="shared" si="4"/>
        <v>0</v>
      </c>
      <c r="BE171" s="146">
        <f t="shared" si="5"/>
        <v>0</v>
      </c>
      <c r="CA171" s="177">
        <v>8</v>
      </c>
      <c r="CB171" s="177">
        <v>0</v>
      </c>
      <c r="CZ171" s="146">
        <v>0</v>
      </c>
    </row>
    <row r="172" spans="1:104">
      <c r="A172" s="171">
        <v>41</v>
      </c>
      <c r="B172" s="172" t="s">
        <v>254</v>
      </c>
      <c r="C172" s="173" t="s">
        <v>255</v>
      </c>
      <c r="D172" s="174" t="s">
        <v>166</v>
      </c>
      <c r="E172" s="175">
        <v>4.3182410000000004</v>
      </c>
      <c r="F172" s="175">
        <v>0</v>
      </c>
      <c r="G172" s="176">
        <f t="shared" si="0"/>
        <v>0</v>
      </c>
      <c r="O172" s="170">
        <v>2</v>
      </c>
      <c r="AA172" s="146">
        <v>8</v>
      </c>
      <c r="AB172" s="146">
        <v>0</v>
      </c>
      <c r="AC172" s="146">
        <v>3</v>
      </c>
      <c r="AZ172" s="146">
        <v>1</v>
      </c>
      <c r="BA172" s="146">
        <f t="shared" si="1"/>
        <v>0</v>
      </c>
      <c r="BB172" s="146">
        <f t="shared" si="2"/>
        <v>0</v>
      </c>
      <c r="BC172" s="146">
        <f t="shared" si="3"/>
        <v>0</v>
      </c>
      <c r="BD172" s="146">
        <f t="shared" si="4"/>
        <v>0</v>
      </c>
      <c r="BE172" s="146">
        <f t="shared" si="5"/>
        <v>0</v>
      </c>
      <c r="CA172" s="177">
        <v>8</v>
      </c>
      <c r="CB172" s="177">
        <v>0</v>
      </c>
      <c r="CZ172" s="146">
        <v>0</v>
      </c>
    </row>
    <row r="173" spans="1:104">
      <c r="A173" s="171">
        <v>42</v>
      </c>
      <c r="B173" s="172" t="s">
        <v>256</v>
      </c>
      <c r="C173" s="173" t="s">
        <v>257</v>
      </c>
      <c r="D173" s="174" t="s">
        <v>166</v>
      </c>
      <c r="E173" s="175">
        <v>4.3182410000000004</v>
      </c>
      <c r="F173" s="175">
        <v>0</v>
      </c>
      <c r="G173" s="176">
        <f t="shared" si="0"/>
        <v>0</v>
      </c>
      <c r="O173" s="170">
        <v>2</v>
      </c>
      <c r="AA173" s="146">
        <v>8</v>
      </c>
      <c r="AB173" s="146">
        <v>0</v>
      </c>
      <c r="AC173" s="146">
        <v>3</v>
      </c>
      <c r="AZ173" s="146">
        <v>1</v>
      </c>
      <c r="BA173" s="146">
        <f t="shared" si="1"/>
        <v>0</v>
      </c>
      <c r="BB173" s="146">
        <f t="shared" si="2"/>
        <v>0</v>
      </c>
      <c r="BC173" s="146">
        <f t="shared" si="3"/>
        <v>0</v>
      </c>
      <c r="BD173" s="146">
        <f t="shared" si="4"/>
        <v>0</v>
      </c>
      <c r="BE173" s="146">
        <f t="shared" si="5"/>
        <v>0</v>
      </c>
      <c r="CA173" s="177">
        <v>8</v>
      </c>
      <c r="CB173" s="177">
        <v>0</v>
      </c>
      <c r="CZ173" s="146">
        <v>0</v>
      </c>
    </row>
    <row r="174" spans="1:104">
      <c r="A174" s="171">
        <v>43</v>
      </c>
      <c r="B174" s="172" t="s">
        <v>258</v>
      </c>
      <c r="C174" s="173" t="s">
        <v>259</v>
      </c>
      <c r="D174" s="174" t="s">
        <v>166</v>
      </c>
      <c r="E174" s="175">
        <v>82.046578999999994</v>
      </c>
      <c r="F174" s="175">
        <v>0</v>
      </c>
      <c r="G174" s="176">
        <f t="shared" si="0"/>
        <v>0</v>
      </c>
      <c r="O174" s="170">
        <v>2</v>
      </c>
      <c r="AA174" s="146">
        <v>8</v>
      </c>
      <c r="AB174" s="146">
        <v>0</v>
      </c>
      <c r="AC174" s="146">
        <v>3</v>
      </c>
      <c r="AZ174" s="146">
        <v>1</v>
      </c>
      <c r="BA174" s="146">
        <f t="shared" si="1"/>
        <v>0</v>
      </c>
      <c r="BB174" s="146">
        <f t="shared" si="2"/>
        <v>0</v>
      </c>
      <c r="BC174" s="146">
        <f t="shared" si="3"/>
        <v>0</v>
      </c>
      <c r="BD174" s="146">
        <f t="shared" si="4"/>
        <v>0</v>
      </c>
      <c r="BE174" s="146">
        <f t="shared" si="5"/>
        <v>0</v>
      </c>
      <c r="CA174" s="177">
        <v>8</v>
      </c>
      <c r="CB174" s="177">
        <v>0</v>
      </c>
      <c r="CZ174" s="146">
        <v>0</v>
      </c>
    </row>
    <row r="175" spans="1:104">
      <c r="A175" s="171">
        <v>44</v>
      </c>
      <c r="B175" s="172" t="s">
        <v>260</v>
      </c>
      <c r="C175" s="173" t="s">
        <v>261</v>
      </c>
      <c r="D175" s="174" t="s">
        <v>166</v>
      </c>
      <c r="E175" s="175">
        <v>4.3182410000000004</v>
      </c>
      <c r="F175" s="175">
        <v>0</v>
      </c>
      <c r="G175" s="176">
        <f t="shared" si="0"/>
        <v>0</v>
      </c>
      <c r="O175" s="170">
        <v>2</v>
      </c>
      <c r="AA175" s="146">
        <v>8</v>
      </c>
      <c r="AB175" s="146">
        <v>0</v>
      </c>
      <c r="AC175" s="146">
        <v>3</v>
      </c>
      <c r="AZ175" s="146">
        <v>1</v>
      </c>
      <c r="BA175" s="146">
        <f t="shared" si="1"/>
        <v>0</v>
      </c>
      <c r="BB175" s="146">
        <f t="shared" si="2"/>
        <v>0</v>
      </c>
      <c r="BC175" s="146">
        <f t="shared" si="3"/>
        <v>0</v>
      </c>
      <c r="BD175" s="146">
        <f t="shared" si="4"/>
        <v>0</v>
      </c>
      <c r="BE175" s="146">
        <f t="shared" si="5"/>
        <v>0</v>
      </c>
      <c r="CA175" s="177">
        <v>8</v>
      </c>
      <c r="CB175" s="177">
        <v>0</v>
      </c>
      <c r="CZ175" s="146">
        <v>0</v>
      </c>
    </row>
    <row r="176" spans="1:104">
      <c r="A176" s="171">
        <v>45</v>
      </c>
      <c r="B176" s="172" t="s">
        <v>262</v>
      </c>
      <c r="C176" s="173" t="s">
        <v>263</v>
      </c>
      <c r="D176" s="174" t="s">
        <v>166</v>
      </c>
      <c r="E176" s="175">
        <v>4.3182410000000004</v>
      </c>
      <c r="F176" s="175">
        <v>0</v>
      </c>
      <c r="G176" s="176">
        <f t="shared" si="0"/>
        <v>0</v>
      </c>
      <c r="O176" s="170">
        <v>2</v>
      </c>
      <c r="AA176" s="146">
        <v>8</v>
      </c>
      <c r="AB176" s="146">
        <v>0</v>
      </c>
      <c r="AC176" s="146">
        <v>3</v>
      </c>
      <c r="AZ176" s="146">
        <v>1</v>
      </c>
      <c r="BA176" s="146">
        <f t="shared" si="1"/>
        <v>0</v>
      </c>
      <c r="BB176" s="146">
        <f t="shared" si="2"/>
        <v>0</v>
      </c>
      <c r="BC176" s="146">
        <f t="shared" si="3"/>
        <v>0</v>
      </c>
      <c r="BD176" s="146">
        <f t="shared" si="4"/>
        <v>0</v>
      </c>
      <c r="BE176" s="146">
        <f t="shared" si="5"/>
        <v>0</v>
      </c>
      <c r="CA176" s="177">
        <v>8</v>
      </c>
      <c r="CB176" s="177">
        <v>0</v>
      </c>
      <c r="CZ176" s="146">
        <v>0</v>
      </c>
    </row>
    <row r="177" spans="1:104">
      <c r="A177" s="171">
        <v>46</v>
      </c>
      <c r="B177" s="172" t="s">
        <v>264</v>
      </c>
      <c r="C177" s="173" t="s">
        <v>265</v>
      </c>
      <c r="D177" s="174" t="s">
        <v>166</v>
      </c>
      <c r="E177" s="175">
        <v>4.3182410000000004</v>
      </c>
      <c r="F177" s="175">
        <v>0</v>
      </c>
      <c r="G177" s="176">
        <f t="shared" si="0"/>
        <v>0</v>
      </c>
      <c r="O177" s="170">
        <v>2</v>
      </c>
      <c r="AA177" s="146">
        <v>8</v>
      </c>
      <c r="AB177" s="146">
        <v>0</v>
      </c>
      <c r="AC177" s="146">
        <v>3</v>
      </c>
      <c r="AZ177" s="146">
        <v>1</v>
      </c>
      <c r="BA177" s="146">
        <f t="shared" si="1"/>
        <v>0</v>
      </c>
      <c r="BB177" s="146">
        <f t="shared" si="2"/>
        <v>0</v>
      </c>
      <c r="BC177" s="146">
        <f t="shared" si="3"/>
        <v>0</v>
      </c>
      <c r="BD177" s="146">
        <f t="shared" si="4"/>
        <v>0</v>
      </c>
      <c r="BE177" s="146">
        <f t="shared" si="5"/>
        <v>0</v>
      </c>
      <c r="CA177" s="177">
        <v>8</v>
      </c>
      <c r="CB177" s="177">
        <v>0</v>
      </c>
      <c r="CZ177" s="146">
        <v>0</v>
      </c>
    </row>
    <row r="178" spans="1:104">
      <c r="A178" s="185"/>
      <c r="B178" s="186" t="s">
        <v>73</v>
      </c>
      <c r="C178" s="187" t="str">
        <f>CONCATENATE(B169," ",C169)</f>
        <v>D96 Přesuny suti a vybouraných hmot</v>
      </c>
      <c r="D178" s="188"/>
      <c r="E178" s="189"/>
      <c r="F178" s="190"/>
      <c r="G178" s="191">
        <f>SUM(G169:G177)</f>
        <v>0</v>
      </c>
      <c r="O178" s="170">
        <v>4</v>
      </c>
      <c r="BA178" s="192">
        <f>SUM(BA169:BA177)</f>
        <v>0</v>
      </c>
      <c r="BB178" s="192">
        <f>SUM(BB169:BB177)</f>
        <v>0</v>
      </c>
      <c r="BC178" s="192">
        <f>SUM(BC169:BC177)</f>
        <v>0</v>
      </c>
      <c r="BD178" s="192">
        <f>SUM(BD169:BD177)</f>
        <v>0</v>
      </c>
      <c r="BE178" s="192">
        <f>SUM(BE169:BE177)</f>
        <v>0</v>
      </c>
    </row>
    <row r="179" spans="1:104">
      <c r="E179" s="146"/>
    </row>
    <row r="180" spans="1:104">
      <c r="E180" s="146"/>
    </row>
    <row r="181" spans="1:104">
      <c r="E181" s="146"/>
    </row>
    <row r="182" spans="1:104">
      <c r="E182" s="146"/>
    </row>
    <row r="183" spans="1:104">
      <c r="E183" s="146"/>
    </row>
    <row r="184" spans="1:104">
      <c r="E184" s="146"/>
    </row>
    <row r="185" spans="1:104">
      <c r="E185" s="146"/>
    </row>
    <row r="186" spans="1:104">
      <c r="E186" s="146"/>
    </row>
    <row r="187" spans="1:104">
      <c r="E187" s="146"/>
    </row>
    <row r="188" spans="1:104">
      <c r="E188" s="146"/>
    </row>
    <row r="189" spans="1:104">
      <c r="E189" s="146"/>
    </row>
    <row r="190" spans="1:104">
      <c r="E190" s="146"/>
    </row>
    <row r="191" spans="1:104">
      <c r="E191" s="146"/>
    </row>
    <row r="192" spans="1:104">
      <c r="E192" s="146"/>
    </row>
    <row r="193" spans="1:7">
      <c r="E193" s="146"/>
    </row>
    <row r="194" spans="1:7">
      <c r="E194" s="146"/>
    </row>
    <row r="195" spans="1:7">
      <c r="E195" s="146"/>
    </row>
    <row r="196" spans="1:7">
      <c r="E196" s="146"/>
    </row>
    <row r="197" spans="1:7">
      <c r="E197" s="146"/>
    </row>
    <row r="198" spans="1:7">
      <c r="E198" s="146"/>
    </row>
    <row r="199" spans="1:7">
      <c r="E199" s="146"/>
    </row>
    <row r="200" spans="1:7">
      <c r="E200" s="146"/>
    </row>
    <row r="201" spans="1:7">
      <c r="E201" s="146"/>
    </row>
    <row r="202" spans="1:7">
      <c r="A202" s="193"/>
      <c r="B202" s="193"/>
      <c r="C202" s="193"/>
      <c r="D202" s="193"/>
      <c r="E202" s="193"/>
      <c r="F202" s="193"/>
      <c r="G202" s="193"/>
    </row>
    <row r="203" spans="1:7">
      <c r="A203" s="193"/>
      <c r="B203" s="193"/>
      <c r="C203" s="193"/>
      <c r="D203" s="193"/>
      <c r="E203" s="193"/>
      <c r="F203" s="193"/>
      <c r="G203" s="193"/>
    </row>
    <row r="204" spans="1:7">
      <c r="A204" s="193"/>
      <c r="B204" s="193"/>
      <c r="C204" s="193"/>
      <c r="D204" s="193"/>
      <c r="E204" s="193"/>
      <c r="F204" s="193"/>
      <c r="G204" s="193"/>
    </row>
    <row r="205" spans="1:7">
      <c r="A205" s="193"/>
      <c r="B205" s="193"/>
      <c r="C205" s="193"/>
      <c r="D205" s="193"/>
      <c r="E205" s="193"/>
      <c r="F205" s="193"/>
      <c r="G205" s="193"/>
    </row>
    <row r="206" spans="1:7">
      <c r="E206" s="146"/>
    </row>
    <row r="207" spans="1:7">
      <c r="E207" s="146"/>
    </row>
    <row r="208" spans="1:7">
      <c r="E208" s="146"/>
    </row>
    <row r="209" spans="5:5">
      <c r="E209" s="146"/>
    </row>
    <row r="210" spans="5:5">
      <c r="E210" s="146"/>
    </row>
    <row r="211" spans="5:5">
      <c r="E211" s="146"/>
    </row>
    <row r="212" spans="5:5">
      <c r="E212" s="146"/>
    </row>
    <row r="213" spans="5:5">
      <c r="E213" s="146"/>
    </row>
    <row r="214" spans="5:5">
      <c r="E214" s="146"/>
    </row>
    <row r="215" spans="5:5">
      <c r="E215" s="146"/>
    </row>
    <row r="216" spans="5:5">
      <c r="E216" s="146"/>
    </row>
    <row r="217" spans="5:5">
      <c r="E217" s="146"/>
    </row>
    <row r="218" spans="5:5">
      <c r="E218" s="146"/>
    </row>
    <row r="219" spans="5:5">
      <c r="E219" s="146"/>
    </row>
    <row r="220" spans="5:5">
      <c r="E220" s="146"/>
    </row>
    <row r="221" spans="5:5">
      <c r="E221" s="146"/>
    </row>
    <row r="222" spans="5:5">
      <c r="E222" s="146"/>
    </row>
    <row r="223" spans="5:5">
      <c r="E223" s="146"/>
    </row>
    <row r="224" spans="5:5">
      <c r="E224" s="146"/>
    </row>
    <row r="225" spans="1:7">
      <c r="E225" s="146"/>
    </row>
    <row r="226" spans="1:7">
      <c r="E226" s="146"/>
    </row>
    <row r="227" spans="1:7">
      <c r="E227" s="146"/>
    </row>
    <row r="228" spans="1:7">
      <c r="E228" s="146"/>
    </row>
    <row r="229" spans="1:7">
      <c r="E229" s="146"/>
    </row>
    <row r="230" spans="1:7">
      <c r="E230" s="146"/>
    </row>
    <row r="231" spans="1:7">
      <c r="E231" s="146"/>
    </row>
    <row r="232" spans="1:7">
      <c r="E232" s="146"/>
    </row>
    <row r="233" spans="1:7">
      <c r="E233" s="146"/>
    </row>
    <row r="234" spans="1:7">
      <c r="E234" s="146"/>
    </row>
    <row r="235" spans="1:7">
      <c r="E235" s="146"/>
    </row>
    <row r="236" spans="1:7">
      <c r="E236" s="146"/>
    </row>
    <row r="237" spans="1:7">
      <c r="A237" s="194"/>
      <c r="B237" s="194"/>
    </row>
    <row r="238" spans="1:7">
      <c r="A238" s="193"/>
      <c r="B238" s="193"/>
      <c r="C238" s="196"/>
      <c r="D238" s="196"/>
      <c r="E238" s="197"/>
      <c r="F238" s="196"/>
      <c r="G238" s="198"/>
    </row>
    <row r="239" spans="1:7">
      <c r="A239" s="199"/>
      <c r="B239" s="199"/>
      <c r="C239" s="193"/>
      <c r="D239" s="193"/>
      <c r="E239" s="200"/>
      <c r="F239" s="193"/>
      <c r="G239" s="193"/>
    </row>
    <row r="240" spans="1:7">
      <c r="A240" s="193"/>
      <c r="B240" s="193"/>
      <c r="C240" s="193"/>
      <c r="D240" s="193"/>
      <c r="E240" s="200"/>
      <c r="F240" s="193"/>
      <c r="G240" s="193"/>
    </row>
    <row r="241" spans="1:7">
      <c r="A241" s="193"/>
      <c r="B241" s="193"/>
      <c r="C241" s="193"/>
      <c r="D241" s="193"/>
      <c r="E241" s="200"/>
      <c r="F241" s="193"/>
      <c r="G241" s="193"/>
    </row>
    <row r="242" spans="1:7">
      <c r="A242" s="193"/>
      <c r="B242" s="193"/>
      <c r="C242" s="193"/>
      <c r="D242" s="193"/>
      <c r="E242" s="200"/>
      <c r="F242" s="193"/>
      <c r="G242" s="193"/>
    </row>
    <row r="243" spans="1:7">
      <c r="A243" s="193"/>
      <c r="B243" s="193"/>
      <c r="C243" s="193"/>
      <c r="D243" s="193"/>
      <c r="E243" s="200"/>
      <c r="F243" s="193"/>
      <c r="G243" s="193"/>
    </row>
    <row r="244" spans="1:7">
      <c r="A244" s="193"/>
      <c r="B244" s="193"/>
      <c r="C244" s="193"/>
      <c r="D244" s="193"/>
      <c r="E244" s="200"/>
      <c r="F244" s="193"/>
      <c r="G244" s="193"/>
    </row>
    <row r="245" spans="1:7">
      <c r="A245" s="193"/>
      <c r="B245" s="193"/>
      <c r="C245" s="193"/>
      <c r="D245" s="193"/>
      <c r="E245" s="200"/>
      <c r="F245" s="193"/>
      <c r="G245" s="193"/>
    </row>
    <row r="246" spans="1:7">
      <c r="A246" s="193"/>
      <c r="B246" s="193"/>
      <c r="C246" s="193"/>
      <c r="D246" s="193"/>
      <c r="E246" s="200"/>
      <c r="F246" s="193"/>
      <c r="G246" s="193"/>
    </row>
    <row r="247" spans="1:7">
      <c r="A247" s="193"/>
      <c r="B247" s="193"/>
      <c r="C247" s="193"/>
      <c r="D247" s="193"/>
      <c r="E247" s="200"/>
      <c r="F247" s="193"/>
      <c r="G247" s="193"/>
    </row>
    <row r="248" spans="1:7">
      <c r="A248" s="193"/>
      <c r="B248" s="193"/>
      <c r="C248" s="193"/>
      <c r="D248" s="193"/>
      <c r="E248" s="200"/>
      <c r="F248" s="193"/>
      <c r="G248" s="193"/>
    </row>
    <row r="249" spans="1:7">
      <c r="A249" s="193"/>
      <c r="B249" s="193"/>
      <c r="C249" s="193"/>
      <c r="D249" s="193"/>
      <c r="E249" s="200"/>
      <c r="F249" s="193"/>
      <c r="G249" s="193"/>
    </row>
    <row r="250" spans="1:7">
      <c r="A250" s="193"/>
      <c r="B250" s="193"/>
      <c r="C250" s="193"/>
      <c r="D250" s="193"/>
      <c r="E250" s="200"/>
      <c r="F250" s="193"/>
      <c r="G250" s="193"/>
    </row>
    <row r="251" spans="1:7">
      <c r="A251" s="193"/>
      <c r="B251" s="193"/>
      <c r="C251" s="193"/>
      <c r="D251" s="193"/>
      <c r="E251" s="200"/>
      <c r="F251" s="193"/>
      <c r="G251" s="193"/>
    </row>
  </sheetData>
  <mergeCells count="108">
    <mergeCell ref="A1:G1"/>
    <mergeCell ref="A3:B3"/>
    <mergeCell ref="A4:B4"/>
    <mergeCell ref="E4:G4"/>
    <mergeCell ref="C9:D9"/>
    <mergeCell ref="C10:D10"/>
    <mergeCell ref="C11:D11"/>
    <mergeCell ref="C12:D12"/>
    <mergeCell ref="C24:D24"/>
    <mergeCell ref="C28:D28"/>
    <mergeCell ref="C32:D32"/>
    <mergeCell ref="C13:D13"/>
    <mergeCell ref="C14:D14"/>
    <mergeCell ref="C18:G18"/>
    <mergeCell ref="C19:D19"/>
    <mergeCell ref="C20:D20"/>
    <mergeCell ref="C21:D21"/>
    <mergeCell ref="C22:D22"/>
    <mergeCell ref="C23:D23"/>
    <mergeCell ref="C54:D54"/>
    <mergeCell ref="C55:D55"/>
    <mergeCell ref="C56:D56"/>
    <mergeCell ref="C57:D57"/>
    <mergeCell ref="C59:D59"/>
    <mergeCell ref="C60:D60"/>
    <mergeCell ref="C39:D39"/>
    <mergeCell ref="C42:D42"/>
    <mergeCell ref="C43:D43"/>
    <mergeCell ref="C45:D45"/>
    <mergeCell ref="C47:D47"/>
    <mergeCell ref="C49:D49"/>
    <mergeCell ref="C52:D52"/>
    <mergeCell ref="C71:D71"/>
    <mergeCell ref="C72:D72"/>
    <mergeCell ref="C74:D74"/>
    <mergeCell ref="C75:D75"/>
    <mergeCell ref="C77:G77"/>
    <mergeCell ref="C78:G78"/>
    <mergeCell ref="C79:G79"/>
    <mergeCell ref="C80:D80"/>
    <mergeCell ref="C61:D61"/>
    <mergeCell ref="C62:D62"/>
    <mergeCell ref="C63:D63"/>
    <mergeCell ref="C64:D64"/>
    <mergeCell ref="C89:G89"/>
    <mergeCell ref="C90:D90"/>
    <mergeCell ref="C92:G92"/>
    <mergeCell ref="C93:G93"/>
    <mergeCell ref="C94:G94"/>
    <mergeCell ref="C95:D95"/>
    <mergeCell ref="C82:G82"/>
    <mergeCell ref="C83:G83"/>
    <mergeCell ref="C84:G84"/>
    <mergeCell ref="C85:D85"/>
    <mergeCell ref="C87:G87"/>
    <mergeCell ref="C88:G88"/>
    <mergeCell ref="C109:G109"/>
    <mergeCell ref="C110:G110"/>
    <mergeCell ref="C111:G111"/>
    <mergeCell ref="C112:G112"/>
    <mergeCell ref="C113:G113"/>
    <mergeCell ref="C114:G114"/>
    <mergeCell ref="C100:G100"/>
    <mergeCell ref="C101:G101"/>
    <mergeCell ref="C102:G102"/>
    <mergeCell ref="C103:G103"/>
    <mergeCell ref="C104:G104"/>
    <mergeCell ref="C105:G105"/>
    <mergeCell ref="C106:G106"/>
    <mergeCell ref="C107:D107"/>
    <mergeCell ref="C122:G122"/>
    <mergeCell ref="C123:G123"/>
    <mergeCell ref="C124:G124"/>
    <mergeCell ref="C125:D125"/>
    <mergeCell ref="C127:G127"/>
    <mergeCell ref="C128:G128"/>
    <mergeCell ref="C115:G115"/>
    <mergeCell ref="C116:D116"/>
    <mergeCell ref="C118:G118"/>
    <mergeCell ref="C119:G119"/>
    <mergeCell ref="C120:G120"/>
    <mergeCell ref="C121:G121"/>
    <mergeCell ref="C136:G136"/>
    <mergeCell ref="C137:G137"/>
    <mergeCell ref="C138:G138"/>
    <mergeCell ref="C139:G139"/>
    <mergeCell ref="C140:G140"/>
    <mergeCell ref="C141:G141"/>
    <mergeCell ref="C129:G129"/>
    <mergeCell ref="C130:G130"/>
    <mergeCell ref="C131:G131"/>
    <mergeCell ref="C132:G132"/>
    <mergeCell ref="C133:G133"/>
    <mergeCell ref="C134:D134"/>
    <mergeCell ref="C156:G156"/>
    <mergeCell ref="C157:G157"/>
    <mergeCell ref="C158:G158"/>
    <mergeCell ref="C159:G159"/>
    <mergeCell ref="C160:G160"/>
    <mergeCell ref="C161:D161"/>
    <mergeCell ref="C142:D142"/>
    <mergeCell ref="C147:D147"/>
    <mergeCell ref="C149:G149"/>
    <mergeCell ref="C150:G150"/>
    <mergeCell ref="C151:G151"/>
    <mergeCell ref="C152:G152"/>
    <mergeCell ref="C153:G153"/>
    <mergeCell ref="C154:D15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cimburova@volny.cz</cp:lastModifiedBy>
  <dcterms:created xsi:type="dcterms:W3CDTF">2019-03-06T13:39:59Z</dcterms:created>
  <dcterms:modified xsi:type="dcterms:W3CDTF">2019-03-06T16:40:58Z</dcterms:modified>
</cp:coreProperties>
</file>